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21660" windowHeight="111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<sst xmlns="http://schemas.openxmlformats.org/spreadsheetml/2006/main" count="1997" uniqueCount="696">
  <si>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</si>
  <si>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</si>
  <si>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</si>
  <si>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</si>
  <si>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</si>
  <si>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</si>
  <si>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</si>
  <si>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</si>
  <si>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</si>
  <si>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</si>
  <si>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</si>
  <si>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</si>
  <si>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</si>
  <si>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</si>
  <si>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</si>
  <si>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</si>
  <si>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</si>
  <si>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</si>
  <si>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</si>
  <si>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</si>
  <si>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</si>
  <si>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</si>
  <si>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</si>
  <si>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</si>
  <si>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</si>
  <si>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</si>
  <si>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</si>
  <si>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</si>
  <si>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</si>
  <si>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</si>
  <si>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</si>
  <si>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</si>
  <si>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</si>
  <si>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</si>
  <si>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</si>
  <si>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</si>
  <si>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</si>
  <si>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</si>
  <si>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</si>
  <si>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</si>
  <si>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</si>
  <si>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</si>
  <si>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</si>
  <si>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</si>
  <si>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</si>
  <si>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</si>
  <si>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</si>
  <si>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</si>
  <si>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</si>
  <si>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</si>
  <si>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</si>
  <si>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</si>
  <si>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</si>
  <si>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</si>
  <si>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</si>
  <si>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</si>
  <si>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</si>
  <si>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</si>
  <si>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</si>
  <si>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</si>
  <si>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</si>
  <si>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</si>
  <si>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</si>
  <si>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</si>
  <si>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</si>
  <si>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</si>
  <si>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</si>
  <si>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</si>
  <si>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</si>
  <si>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</si>
  <si>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</si>
  <si>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</si>
  <si>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</si>
  <si>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</si>
  <si>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</si>
  <si>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</si>
  <si>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</si>
  <si>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</si>
  <si>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</si>
  <si>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</si>
  <si>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</si>
  <si>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</si>
  <si>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</si>
  <si>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</si>
  <si>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</si>
  <si>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</si>
  <si>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</si>
  <si>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</si>
  <si>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</si>
  <si>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</si>
  <si>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</si>
  <si>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</si>
  <si>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</si>
  <si>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</si>
  <si>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</si>
  <si>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</si>
  <si>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</si>
  <si>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</si>
  <si>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</si>
  <si>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</si>
  <si>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</si>
  <si>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</si>
  <si>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</si>
  <si>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</si>
  <si>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</si>
  <si>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</si>
  <si>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</si>
  <si>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</si>
  <si>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</si>
  <si>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</si>
  <si>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</si>
  <si>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</si>
  <si>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</si>
  <si>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</si>
  <si>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</si>
  <si>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</si>
  <si>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</si>
  <si>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</si>
  <si>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</si>
  <si>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</si>
  <si>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</si>
  <si>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</si>
  <si>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</si>
  <si>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</si>
  <si>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</si>
  <si>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</si>
  <si>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</si>
  <si>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</si>
  <si>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</si>
  <si>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</si>
  <si>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</si>
  <si>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</si>
  <si>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</si>
  <si>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</si>
  <si>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</si>
  <si>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</si>
  <si>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</si>
  <si>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</si>
  <si>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</si>
  <si>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</si>
  <si>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</si>
  <si>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</si>
  <si>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</si>
  <si>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</si>
  <si>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</si>
  <si>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</si>
  <si>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</si>
  <si>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</si>
  <si>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</si>
  <si>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</si>
  <si>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</si>
  <si>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</si>
  <si>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</si>
  <si>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</si>
  <si>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</si>
  <si>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</si>
  <si>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</si>
  <si>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</si>
  <si>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</si>
  <si>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</si>
  <si>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</si>
  <si>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</si>
  <si>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</si>
  <si>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</si>
  <si>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</si>
  <si>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</si>
  <si>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</si>
  <si>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</si>
  <si>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</si>
  <si>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</si>
  <si>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</si>
  <si>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</si>
  <si>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</si>
  <si>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</si>
  <si>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</si>
  <si>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</si>
  <si>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</si>
  <si>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</si>
  <si>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</si>
  <si>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</si>
  <si>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</si>
  <si>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</si>
  <si>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</si>
  <si>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</si>
  <si>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</si>
  <si>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</si>
  <si>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</si>
  <si>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</si>
  <si>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</si>
  <si>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</si>
  <si>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</si>
  <si>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</si>
  <si>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</si>
  <si>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</si>
  <si>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</si>
  <si>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</si>
  <si>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</si>
  <si>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</si>
  <si>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</si>
  <si>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</si>
  <si>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</si>
  <si>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</si>
  <si>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</si>
  <si>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</si>
  <si>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</si>
  <si>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</si>
  <si>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</si>
  <si>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</si>
  <si>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</si>
  <si>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</si>
  <si>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</si>
  <si>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</si>
  <si>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</si>
  <si>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</si>
  <si>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</si>
  <si>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</si>
  <si>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</si>
  <si>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</si>
  <si>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</si>
  <si>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</si>
  <si>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</si>
  <si>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</si>
  <si>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</si>
  <si>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</si>
  <si>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</si>
  <si>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</si>
  <si>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</si>
  <si>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</si>
  <si>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</si>
  <si>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</si>
  <si>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</si>
  <si>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</si>
  <si>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</si>
  <si>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</si>
  <si>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</si>
  <si>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</si>
  <si>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</si>
  <si>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</si>
  <si>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</si>
  <si>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</si>
  <si>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</si>
  <si>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</si>
  <si>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</si>
  <si>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</si>
  <si>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</si>
  <si>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</si>
  <si>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</si>
  <si>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</si>
  <si>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</si>
  <si>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</si>
  <si>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</si>
  <si>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</si>
  <si>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</si>
  <si>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</si>
  <si>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</si>
  <si>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</si>
  <si>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</si>
  <si>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</si>
  <si>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</si>
  <si>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</si>
  <si>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</si>
  <si>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</si>
  <si>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</si>
  <si>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</si>
  <si>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</si>
  <si>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</si>
  <si>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</si>
  <si>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</si>
  <si>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</si>
  <si>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</si>
  <si>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</si>
  <si>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</si>
  <si>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</si>
  <si>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</si>
  <si>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</si>
  <si>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</si>
  <si>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</si>
  <si>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</si>
  <si>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</si>
  <si>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</si>
  <si>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</si>
  <si>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</si>
  <si>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</si>
  <si>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</si>
  <si>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</si>
  <si>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</si>
  <si>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</si>
  <si>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</si>
  <si>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</si>
  <si>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</si>
  <si>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</si>
  <si>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</si>
  <si>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</si>
  <si>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</si>
  <si>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</si>
  <si>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</si>
  <si>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</si>
  <si>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</si>
  <si>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</si>
  <si>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</si>
  <si>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</si>
  <si>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</si>
  <si>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</si>
  <si>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</si>
  <si>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</si>
  <si>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</si>
  <si>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</si>
  <si>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</si>
  <si>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</si>
  <si>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</si>
  <si>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</si>
  <si>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</si>
  <si>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</si>
  <si>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</si>
  <si>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</si>
  <si>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</si>
  <si>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</si>
  <si>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</si>
  <si>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</si>
  <si>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</si>
  <si>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</si>
  <si>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</si>
  <si>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</si>
  <si>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</si>
  <si>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</si>
  <si>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</si>
  <si>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</si>
  <si>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</si>
  <si>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</si>
  <si>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</si>
  <si>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</si>
  <si>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</si>
  <si>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</si>
  <si>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</si>
  <si>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</si>
  <si>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</si>
  <si>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</si>
  <si>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</si>
  <si>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</si>
  <si>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</si>
  <si>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</si>
  <si>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</si>
  <si>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</si>
  <si>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</si>
  <si>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</si>
  <si>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</si>
  <si>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</si>
  <si>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</si>
  <si>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</si>
  <si>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</si>
  <si>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</si>
  <si>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</si>
  <si>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</si>
  <si>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</si>
  <si>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</si>
  <si>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</si>
  <si>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</si>
  <si>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</si>
  <si>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</si>
  <si>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</si>
  <si>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</si>
  <si>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</si>
  <si>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</si>
  <si>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</si>
  <si>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</si>
  <si>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</si>
  <si>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</si>
  <si>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</si>
  <si>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</si>
  <si>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</si>
  <si>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</si>
  <si>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</si>
  <si>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</si>
  <si>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</si>
  <si>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</si>
  <si>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</si>
  <si>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</si>
  <si>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</si>
  <si>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</si>
  <si>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</si>
  <si>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</si>
  <si>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</si>
  <si>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</si>
  <si>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</si>
  <si>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</si>
  <si>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</si>
  <si>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</si>
  <si>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</si>
  <si>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</si>
  <si>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</si>
  <si>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</si>
  <si>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</si>
  <si>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</si>
  <si>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</si>
  <si>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</si>
  <si>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</si>
  <si>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</si>
  <si>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</si>
  <si>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</si>
  <si>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</si>
  <si>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</si>
  <si>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</si>
  <si>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</si>
  <si>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</si>
  <si>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</si>
  <si>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</si>
  <si>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</si>
  <si>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</si>
  <si>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</si>
  <si>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</si>
  <si>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</si>
  <si>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</si>
  <si>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</si>
  <si>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</si>
  <si>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</si>
  <si>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</si>
  <si>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</si>
  <si>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</si>
  <si>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</si>
  <si>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</si>
  <si>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</si>
  <si>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</si>
  <si>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</si>
  <si>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</si>
  <si>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</si>
  <si>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</si>
  <si>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</si>
  <si>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</si>
  <si>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</si>
  <si>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</si>
  <si>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</si>
  <si>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</si>
  <si>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</si>
  <si>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</si>
  <si>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</si>
  <si>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</si>
  <si>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</si>
  <si>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</si>
  <si>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</si>
  <si>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</si>
  <si>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</si>
  <si>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</si>
  <si>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</si>
  <si>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</si>
  <si>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</si>
  <si>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</si>
  <si>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</si>
  <si>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</si>
  <si>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</si>
  <si>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</si>
  <si>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</si>
  <si>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</si>
  <si>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</si>
  <si>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</si>
  <si>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</si>
  <si>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</si>
  <si>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</si>
  <si>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</si>
  <si>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</si>
  <si>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</si>
  <si>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</si>
  <si>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</si>
  <si>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</si>
  <si>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</si>
  <si>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</si>
  <si>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</si>
  <si>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</si>
  <si>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</si>
  <si>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</si>
  <si>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</si>
  <si>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</si>
  <si>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</si>
  <si>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</si>
  <si>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</si>
  <si>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</si>
  <si>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</si>
  <si>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</si>
  <si>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</si>
  <si>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</si>
  <si>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</si>
  <si>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</si>
  <si>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</si>
  <si>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</si>
  <si>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</si>
  <si>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</si>
  <si>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</si>
  <si>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</si>
  <si>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</si>
  <si>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</si>
  <si>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</si>
  <si>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</si>
  <si>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</si>
  <si>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</si>
  <si>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</si>
  <si>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</si>
  <si>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</si>
  <si>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</si>
  <si>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</si>
  <si>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</si>
  <si>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</si>
  <si>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</si>
  <si>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</si>
  <si>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</si>
  <si>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</si>
  <si>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</si>
  <si>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</si>
  <si>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</si>
  <si>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</si>
  <si>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</si>
  <si>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</si>
  <si>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</si>
  <si>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</si>
  <si>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</si>
  <si>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</si>
  <si>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</si>
  <si>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</si>
  <si>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</si>
  <si>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</si>
  <si>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</si>
  <si>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</si>
  <si>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</si>
  <si>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</si>
  <si>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</si>
  <si>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</si>
  <si>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</si>
  <si>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</si>
  <si>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</si>
  <si>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</si>
  <si>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</si>
  <si>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</si>
  <si>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</si>
  <si>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</si>
  <si>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</si>
  <si>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</si>
  <si>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</si>
  <si>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</si>
  <si>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</si>
  <si>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</si>
  <si>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</si>
  <si>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</si>
  <si>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</si>
  <si>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</si>
  <si>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</si>
  <si>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</si>
  <si>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</si>
  <si>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</si>
  <si>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</si>
  <si>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</si>
  <si>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</si>
  <si>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</si>
  <si>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</si>
  <si>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</si>
  <si>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</si>
  <si>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</si>
  <si>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</si>
  <si>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</si>
  <si>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</si>
  <si>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</si>
  <si>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</si>
  <si>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</si>
  <si>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</si>
  <si>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</si>
  <si>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</si>
  <si>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</si>
  <si>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</si>
  <si>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</si>
  <si>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</si>
  <si>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</si>
  <si>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</si>
  <si>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</si>
  <si>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</si>
  <si>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</si>
  <si>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</si>
  <si>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</si>
  <si>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</si>
  <si>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</si>
  <si>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</si>
  <si>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</si>
  <si>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</si>
  <si>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</si>
  <si>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</si>
  <si>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</si>
  <si>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</si>
  <si>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</si>
  <si>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</si>
  <si>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</si>
  <si>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</si>
  <si>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</si>
  <si>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</si>
  <si>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</si>
  <si>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</si>
  <si>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</si>
  <si>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</si>
  <si>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</si>
  <si>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</si>
  <si>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</si>
  <si>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</si>
  <si>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</si>
  <si>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</si>
  <si>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</si>
  <si>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</si>
  <si>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</si>
  <si>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</si>
  <si>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</si>
  <si>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</si>
  <si>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</si>
  <si>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</si>
  <si>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</si>
  <si>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</si>
  <si>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</si>
  <si>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</si>
  <si>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</si>
  <si>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</si>
  <si>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</si>
  <si>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</si>
  <si>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</si>
  <si>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</si>
  <si>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</si>
  <si>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</si>
  <si>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</si>
  <si>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</si>
  <si>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</si>
  <si>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</si>
  <si>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</si>
  <si>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</si>
  <si>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</si>
  <si>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</si>
  <si>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</si>
  <si>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</si>
  <si>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</si>
  <si>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</si>
  <si>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</si>
  <si>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</si>
  <si>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</si>
  <si>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</si>
  <si>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</si>
  <si>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</si>
  <si>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</si>
  <si>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</si>
  <si>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</si>
  <si>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</si>
  <si>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</si>
  <si>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</si>
  <si>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</si>
  <si>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</si>
  <si>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</si>
  <si>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</si>
  <si>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</si>
  <si>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</si>
  <si>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</si>
  <si>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</si>
  <si>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</si>
  <si>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</si>
  <si>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</si>
  <si>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</si>
  <si>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</si>
  <si>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</si>
  <si>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</si>
  <si>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</si>
  <si>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</si>
  <si>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</si>
  <si>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</si>
  <si>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</si>
  <si>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</si>
  <si>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</si>
  <si>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</si>
  <si>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</si>
  <si>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</si>
  <si>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</si>
  <si>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</si>
  <si>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</si>
  <si>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</si>
  <si>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</si>
  <si>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</si>
  <si>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</si>
  <si>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</si>
  <si>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</si>
  <si>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</si>
  <si>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</si>
  <si>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</si>
  <si>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</si>
  <si>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</si>
  <si>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ИНФРА ХОЛДИНГ АД</t>
  </si>
  <si>
    <t>175443402</t>
  </si>
  <si>
    <t>гр.София,бул.цар Борис 3-ти №126</t>
  </si>
  <si>
    <t>029832423</t>
  </si>
  <si>
    <t>Фисконсултинг ООД</t>
  </si>
  <si>
    <t xml:space="preserve">счетоводна къща </t>
  </si>
  <si>
    <t>office@infraholding.bg</t>
  </si>
  <si>
    <t>1Инфра билдинг ЕООД</t>
  </si>
  <si>
    <t>2Витех строй ЕООД</t>
  </si>
  <si>
    <t>1</t>
  </si>
  <si>
    <t>2</t>
  </si>
  <si>
    <t>АНТОН ВАСИЛЕВ  БОЖКОВ</t>
  </si>
  <si>
    <t>Антон Божков</t>
  </si>
  <si>
    <t>Божков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</si>
</sst>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I30" sqref="I3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44119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44119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E48" sqref="E4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-58335</v>
      </c>
      <c r="H28" s="375">
        <f>SUM(H29:H31)</f>
        <v>-58312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-58335</v>
      </c>
      <c r="H29" s="137">
        <v>-58312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21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-58314</v>
      </c>
      <c r="H34" s="377">
        <f>H28+H32+H33</f>
        <v>-58335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10121</v>
      </c>
      <c r="H37" s="379">
        <f>H26+H18+H34</f>
        <v>10100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135</v>
      </c>
      <c r="H61" s="375">
        <f>SUM(H62:H68)</f>
        <v>152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117</v>
      </c>
      <c r="H62" s="137">
        <v>109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18</v>
      </c>
      <c r="H64" s="137">
        <v>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135</v>
      </c>
      <c r="H71" s="377">
        <f>H59+H60+H61+H69+H70</f>
        <v>152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10251</v>
      </c>
      <c r="D75" s="137">
        <v>10167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10251</v>
      </c>
      <c r="D76" s="377">
        <f>SUM(D68:D75)</f>
        <v>10167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135</v>
      </c>
      <c r="H79" s="379">
        <f>H71+H73+H75+H77</f>
        <v>152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70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81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10252</v>
      </c>
      <c r="D94" s="381">
        <f>D65+D76+D85+D92+D93</f>
        <v>10248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10256</v>
      </c>
      <c r="D95" s="383">
        <f>D94+D56</f>
        <v>10252</v>
      </c>
      <c r="E95" s="169" t="s">
        <v>635</v>
      </c>
      <c r="F95" s="280" t="s">
        <v>268</v>
      </c>
      <c r="G95" s="382">
        <f>G37+G40+G56+G79</f>
        <v>10256</v>
      </c>
      <c r="H95" s="383">
        <f>H37+H40+H56+H79</f>
        <v>10252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44119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75" t="s">
        <v>694</v>
      </c>
      <c r="C103" s="475" t="s">
        <v>695</v>
      </c>
      <c r="D103" s="475"/>
      <c r="E103" s="475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74" sqref="C7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59</v>
      </c>
      <c r="D13" s="257">
        <v>85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>
        <v>2</v>
      </c>
    </row>
    <row r="15" spans="1:8" ht="15.75">
      <c r="A15" s="135" t="s">
        <v>287</v>
      </c>
      <c r="B15" s="131" t="s">
        <v>288</v>
      </c>
      <c r="C15" s="256">
        <v>59</v>
      </c>
      <c r="D15" s="257">
        <v>136</v>
      </c>
      <c r="E15" s="185" t="s">
        <v>79</v>
      </c>
      <c r="F15" s="180" t="s">
        <v>289</v>
      </c>
      <c r="G15" s="256">
        <v>1</v>
      </c>
      <c r="H15" s="257"/>
    </row>
    <row r="16" spans="1:8" ht="15.75">
      <c r="A16" s="135" t="s">
        <v>290</v>
      </c>
      <c r="B16" s="131" t="s">
        <v>291</v>
      </c>
      <c r="C16" s="256">
        <v>5</v>
      </c>
      <c r="D16" s="257">
        <v>7</v>
      </c>
      <c r="E16" s="176" t="s">
        <v>52</v>
      </c>
      <c r="F16" s="204" t="s">
        <v>292</v>
      </c>
      <c r="G16" s="407">
        <f>SUM(G12:G15)</f>
        <v>1</v>
      </c>
      <c r="H16" s="408">
        <f>SUM(H12:H15)</f>
        <v>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123</v>
      </c>
      <c r="D22" s="408">
        <f>SUM(D12:D18)+D19</f>
        <v>228</v>
      </c>
      <c r="E22" s="135" t="s">
        <v>309</v>
      </c>
      <c r="F22" s="177" t="s">
        <v>310</v>
      </c>
      <c r="G22" s="256">
        <v>113</v>
      </c>
      <c r="H22" s="257">
        <v>124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32</v>
      </c>
      <c r="H24" s="257">
        <v>148</v>
      </c>
    </row>
    <row r="25" spans="1:8" ht="31.5">
      <c r="A25" s="135" t="s">
        <v>316</v>
      </c>
      <c r="B25" s="177" t="s">
        <v>317</v>
      </c>
      <c r="C25" s="256">
        <v>2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145</v>
      </c>
      <c r="H27" s="408">
        <f>SUM(H22:H26)</f>
        <v>272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125</v>
      </c>
      <c r="D31" s="414">
        <f>D29+D22</f>
        <v>229</v>
      </c>
      <c r="E31" s="191" t="s">
        <v>548</v>
      </c>
      <c r="F31" s="206" t="s">
        <v>331</v>
      </c>
      <c r="G31" s="193">
        <f>G16+G18+G27</f>
        <v>146</v>
      </c>
      <c r="H31" s="194">
        <f>H16+H18+H27</f>
        <v>274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21</v>
      </c>
      <c r="D33" s="184">
        <f>IF((H31-D31)&gt;0,H31-D31,0)</f>
        <v>45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125</v>
      </c>
      <c r="D36" s="416">
        <f>D31-D34+D35</f>
        <v>229</v>
      </c>
      <c r="E36" s="202" t="s">
        <v>346</v>
      </c>
      <c r="F36" s="196" t="s">
        <v>347</v>
      </c>
      <c r="G36" s="207">
        <f>G35-G34+G31</f>
        <v>146</v>
      </c>
      <c r="H36" s="208">
        <f>H35-H34+H31</f>
        <v>274</v>
      </c>
    </row>
    <row r="37" spans="1:8" ht="15.75">
      <c r="A37" s="201" t="s">
        <v>348</v>
      </c>
      <c r="B37" s="171" t="s">
        <v>349</v>
      </c>
      <c r="C37" s="413">
        <f>IF((G36-C36)&gt;0,G36-C36,0)</f>
        <v>21</v>
      </c>
      <c r="D37" s="414">
        <f>IF((H36-D36)&gt;0,H36-D36,0)</f>
        <v>45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21</v>
      </c>
      <c r="D42" s="184">
        <f>+IF((H36-D36-D38)&gt;0,H36-D36-D38,0)</f>
        <v>45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21</v>
      </c>
      <c r="D44" s="208">
        <f>IF(H42=0,IF(D42-D43&gt;0,D42-D43+H43,0),IF(H42-H43&lt;0,H43-H42+D42,0))</f>
        <v>45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146</v>
      </c>
      <c r="D45" s="410">
        <f>D36+D38+D42</f>
        <v>274</v>
      </c>
      <c r="E45" s="210" t="s">
        <v>373</v>
      </c>
      <c r="F45" s="212" t="s">
        <v>374</v>
      </c>
      <c r="G45" s="409">
        <f>G42+G36</f>
        <v>146</v>
      </c>
      <c r="H45" s="410">
        <f>H42+H36</f>
        <v>274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44119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47" sqref="C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-44</v>
      </c>
      <c r="D12" s="137">
        <v>-79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-57</v>
      </c>
      <c r="D14" s="137">
        <v>-124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7">
        <v>-14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-111</v>
      </c>
      <c r="D21" s="438">
        <f>SUM(D11:D20)</f>
        <v>-229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25</v>
      </c>
      <c r="D26" s="137">
        <v>124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7</v>
      </c>
      <c r="D32" s="137">
        <v>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31</v>
      </c>
      <c r="D33" s="438">
        <f>SUM(D23:D32)</f>
        <v>127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44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-80</v>
      </c>
      <c r="D44" s="247">
        <f>D43+D33+D21</f>
        <v>-59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</v>
      </c>
      <c r="D45" s="249">
        <v>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44119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37" sqref="L3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-58312</v>
      </c>
      <c r="J13" s="363">
        <f>'1-Баланс'!H30+'1-Баланс'!H33</f>
        <v>-23</v>
      </c>
      <c r="K13" s="364"/>
      <c r="L13" s="363">
        <f>SUM(C13:K13)</f>
        <v>10100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-58312</v>
      </c>
      <c r="J17" s="432">
        <f t="shared" si="2"/>
        <v>-23</v>
      </c>
      <c r="K17" s="432">
        <f t="shared" si="2"/>
        <v>0</v>
      </c>
      <c r="L17" s="363">
        <f t="shared" si="1"/>
        <v>10100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21</v>
      </c>
      <c r="J18" s="363">
        <f>+'1-Баланс'!G33</f>
        <v>0</v>
      </c>
      <c r="K18" s="364"/>
      <c r="L18" s="363">
        <f t="shared" si="1"/>
        <v>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-58291</v>
      </c>
      <c r="J31" s="432">
        <f t="shared" si="6"/>
        <v>-23</v>
      </c>
      <c r="K31" s="432">
        <f t="shared" si="6"/>
        <v>0</v>
      </c>
      <c r="L31" s="363">
        <f t="shared" si="1"/>
        <v>10121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-58291</v>
      </c>
      <c r="J34" s="366">
        <f t="shared" si="7"/>
        <v>-23</v>
      </c>
      <c r="K34" s="366">
        <f t="shared" si="7"/>
        <v>0</v>
      </c>
      <c r="L34" s="430">
        <f t="shared" si="1"/>
        <v>10121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44119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K31" sqref="K3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 t="s">
        <v>691</v>
      </c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690</v>
      </c>
      <c r="B13" s="459" t="s">
        <v>692</v>
      </c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44119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10256</v>
      </c>
      <c r="D6" s="454">
        <f aca="true" t="shared" si="0" ref="D6:D15">C6-E6</f>
        <v>0</v>
      </c>
      <c r="E6" s="453">
        <f>'1-Баланс'!G95</f>
        <v>10256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10121</v>
      </c>
      <c r="D7" s="454">
        <f t="shared" si="0"/>
        <v>-48242</v>
      </c>
      <c r="E7" s="453">
        <f>'1-Баланс'!G18</f>
        <v>58363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21</v>
      </c>
      <c r="D8" s="454">
        <f t="shared" si="0"/>
        <v>0</v>
      </c>
      <c r="E8" s="453">
        <f>ABS('2-Отчет за доходите'!C44)-ABS('2-Отчет за доходите'!G44)</f>
        <v>21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81</v>
      </c>
      <c r="D9" s="454">
        <f t="shared" si="0"/>
        <v>0</v>
      </c>
      <c r="E9" s="453">
        <f>'3-Отчет за паричния поток'!C45</f>
        <v>81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10121</v>
      </c>
      <c r="D11" s="454">
        <f t="shared" si="0"/>
        <v>0</v>
      </c>
      <c r="E11" s="453">
        <f>'4-Отчет за собствения капитал'!L34</f>
        <v>10121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0.002074893785199091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0.15555555555555556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0.002047581903276131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1.168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75.94074074074074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75.94074074074074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0.007407407407407408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0.007407407407407408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9.750390015600624E-05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0.0133386029048513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0.013163026521060843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0.002272502717122814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0.15753424657534246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5.869565217391305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10251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10251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10252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10256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-58335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-58335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21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-58314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10121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135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117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135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135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10256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59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59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123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125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21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125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21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21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21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146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113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32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145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146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146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-44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-57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-111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25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7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31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-80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-58312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-58312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21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-58291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-58291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10100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10100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21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10121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10121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2020-10-15T12:11:55Z</cp:lastPrinted>
  <dcterms:created xsi:type="dcterms:W3CDTF">2006-09-16T00:00:00Z</dcterms:created>
  <dcterms:modified xsi:type="dcterms:W3CDTF">2020-10-15T12:15:17Z</dcterms:modified>
  <cp:category/>
  <cp:version/>
  <cp:contentType/>
  <cp:contentStatus/>
</cp:coreProperties>
</file>