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<sst xmlns="http://schemas.openxmlformats.org/spreadsheetml/2006/main" count="4190" uniqueCount="973">
  <si>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</si>
  <si>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</si>
  <si>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</si>
  <si>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</si>
  <si>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</si>
  <si>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</si>
  <si>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</si>
  <si>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</si>
  <si>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</si>
  <si>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</si>
  <si>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</si>
  <si>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</si>
  <si>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</si>
  <si>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</si>
  <si>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</si>
  <si>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</si>
  <si>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</si>
  <si>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</si>
  <si>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</si>
  <si>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</si>
  <si>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</si>
  <si>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</si>
  <si>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</si>
  <si>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</si>
  <si>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</si>
  <si>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</si>
  <si>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</si>
  <si>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</si>
  <si>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</si>
  <si>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</si>
  <si>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</si>
  <si>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</si>
  <si>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</si>
  <si>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</si>
  <si>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</si>
  <si>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</si>
  <si>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</si>
  <si>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</si>
  <si>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</si>
  <si>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</si>
  <si>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</si>
  <si>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</si>
  <si>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</si>
  <si>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</si>
  <si>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</si>
  <si>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</si>
  <si>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</si>
  <si>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</si>
  <si>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</si>
  <si>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</si>
  <si>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</si>
  <si>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</si>
  <si>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</si>
  <si>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</si>
  <si>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</si>
  <si>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</si>
  <si>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</si>
  <si>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</si>
  <si>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</si>
  <si>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</si>
  <si>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</si>
  <si>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</si>
  <si>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</si>
  <si>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</si>
  <si>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</si>
  <si>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</si>
  <si>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</si>
  <si>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</si>
  <si>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</si>
  <si>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</si>
  <si>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</si>
  <si>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</si>
  <si>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</si>
  <si>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</si>
  <si>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</si>
  <si>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</si>
  <si>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</si>
  <si>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</si>
  <si>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</si>
  <si>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</si>
  <si>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</si>
  <si>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</si>
  <si>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</si>
  <si>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</si>
  <si>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</si>
  <si>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</si>
  <si>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</si>
  <si>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</si>
  <si>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</si>
  <si>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</si>
  <si>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</si>
  <si>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</si>
  <si>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</si>
  <si>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</si>
  <si>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</si>
  <si>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</si>
  <si>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</si>
  <si>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</si>
  <si>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</si>
  <si>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</si>
  <si>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</si>
  <si>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</si>
  <si>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</si>
  <si>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</si>
  <si>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</si>
  <si>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</si>
  <si>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</si>
  <si>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</si>
  <si>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</si>
  <si>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</si>
  <si>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</si>
  <si>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</si>
  <si>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</si>
  <si>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</si>
  <si>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</si>
  <si>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</si>
  <si>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</si>
  <si>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</si>
  <si>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</si>
  <si>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</si>
  <si>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</si>
  <si>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</si>
  <si>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</si>
  <si>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</si>
  <si>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</si>
  <si>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</si>
  <si>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</si>
  <si>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</si>
  <si>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</si>
  <si>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</si>
  <si>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</si>
  <si>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</si>
  <si>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</si>
  <si>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</si>
  <si>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</si>
  <si>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</si>
  <si>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</si>
  <si>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</si>
  <si>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</si>
  <si>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</si>
  <si>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</si>
  <si>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</si>
  <si>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</si>
  <si>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</si>
  <si>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</si>
  <si>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</si>
  <si>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</si>
  <si>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</si>
  <si>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</si>
  <si>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</si>
  <si>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</si>
  <si>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</si>
  <si>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</si>
  <si>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</si>
  <si>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</si>
  <si>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</si>
  <si>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</si>
  <si>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</si>
  <si>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</si>
  <si>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</si>
  <si>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</si>
  <si>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</si>
  <si>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</si>
  <si>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</si>
  <si>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</si>
  <si>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</si>
  <si>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</si>
  <si>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</si>
  <si>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</si>
  <si>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</si>
  <si>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</si>
  <si>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</si>
  <si>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</si>
  <si>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</si>
  <si>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</si>
  <si>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</si>
  <si>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</si>
  <si>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</si>
  <si>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</si>
  <si>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</si>
  <si>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</si>
  <si>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</si>
  <si>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</si>
  <si>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</si>
  <si>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</si>
  <si>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</si>
  <si>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</si>
  <si>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</si>
  <si>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</si>
  <si>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</si>
  <si>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</si>
  <si>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</si>
  <si>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</si>
  <si>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</si>
  <si>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</si>
  <si>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</si>
  <si>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</si>
  <si>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</si>
  <si>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</si>
  <si>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</si>
  <si>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</si>
  <si>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</si>
  <si>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</si>
  <si>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</si>
  <si>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</si>
  <si>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</si>
  <si>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</si>
  <si>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</si>
  <si>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</si>
  <si>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</si>
  <si>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</si>
  <si>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</si>
  <si>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</si>
  <si>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</si>
  <si>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</si>
  <si>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</si>
  <si>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</si>
  <si>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</si>
  <si>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</si>
  <si>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</si>
  <si>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</si>
  <si>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</si>
  <si>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</si>
  <si>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</si>
  <si>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</si>
  <si>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</si>
  <si>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</si>
  <si>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</si>
  <si>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</si>
  <si>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</si>
  <si>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</si>
  <si>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</si>
  <si>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</si>
  <si>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</si>
  <si>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</si>
  <si>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</si>
  <si>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</si>
  <si>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</si>
  <si>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</si>
  <si>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</si>
  <si>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</si>
  <si>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</si>
  <si>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</si>
  <si>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</si>
  <si>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</si>
  <si>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</si>
  <si>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</si>
  <si>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</si>
  <si>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</si>
  <si>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</si>
  <si>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</si>
  <si>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</si>
  <si>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</si>
  <si>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</si>
  <si>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</si>
  <si>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</si>
  <si>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</si>
  <si>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</si>
  <si>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</si>
  <si>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</si>
  <si>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</si>
  <si>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</si>
  <si>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</si>
  <si>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</si>
  <si>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</si>
  <si>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</si>
  <si>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</si>
  <si>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</si>
  <si>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</si>
  <si>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</si>
  <si>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</si>
  <si>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</si>
  <si>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</si>
  <si>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</si>
  <si>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</si>
  <si>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</si>
  <si>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</si>
  <si>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</si>
  <si>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</si>
  <si>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</si>
  <si>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</si>
  <si>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</si>
  <si>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</si>
  <si>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</si>
  <si>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</si>
  <si>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</si>
  <si>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</si>
  <si>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</si>
  <si>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</si>
  <si>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</si>
  <si>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</si>
  <si>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</si>
  <si>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</si>
  <si>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</si>
  <si>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</si>
  <si>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</si>
  <si>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</si>
  <si>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</si>
  <si>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</si>
  <si>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</si>
  <si>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</si>
  <si>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</si>
  <si>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</si>
  <si>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</si>
  <si>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</si>
  <si>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</si>
  <si>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</si>
  <si>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</si>
  <si>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</si>
  <si>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</si>
  <si>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</si>
  <si>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</si>
  <si>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</si>
  <si>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</si>
  <si>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</si>
  <si>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</si>
  <si>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</si>
  <si>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</si>
  <si>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</si>
  <si>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</si>
  <si>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</si>
  <si>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</si>
  <si>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</si>
  <si>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</si>
  <si>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</si>
  <si>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</si>
  <si>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</si>
  <si>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</si>
  <si>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</si>
  <si>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</si>
  <si>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</si>
  <si>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</si>
  <si>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</si>
  <si>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</si>
  <si>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</si>
  <si>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</si>
  <si>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</si>
  <si>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</si>
  <si>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</si>
  <si>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</si>
  <si>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</si>
  <si>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</si>
  <si>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</si>
  <si>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</si>
  <si>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</si>
  <si>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</si>
  <si>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</si>
  <si>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</si>
  <si>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</si>
  <si>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</si>
  <si>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</si>
  <si>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</si>
  <si>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</si>
  <si>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</si>
  <si>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</si>
  <si>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</si>
  <si>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</si>
  <si>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</si>
  <si>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</si>
  <si>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</si>
  <si>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</si>
  <si>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</si>
  <si>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</si>
  <si>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</si>
  <si>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</si>
  <si>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</si>
  <si>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</si>
  <si>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</si>
  <si>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</si>
  <si>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</si>
  <si>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</si>
  <si>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</si>
  <si>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</si>
  <si>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</si>
  <si>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</si>
  <si>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</si>
  <si>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</si>
  <si>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</si>
  <si>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</si>
  <si>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</si>
  <si>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</si>
  <si>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</si>
  <si>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</si>
  <si>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</si>
  <si>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</si>
  <si>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</si>
  <si>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</si>
  <si>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</si>
  <si>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</si>
  <si>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</si>
  <si>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</si>
  <si>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</si>
  <si>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</si>
  <si>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</si>
  <si>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</si>
  <si>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</si>
  <si>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</si>
  <si>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</si>
  <si>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</si>
  <si>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</si>
  <si>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</si>
  <si>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</si>
  <si>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</si>
  <si>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</si>
  <si>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</si>
  <si>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</si>
  <si>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</si>
  <si>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</si>
  <si>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</si>
  <si>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</si>
  <si>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</si>
  <si>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</si>
  <si>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</si>
  <si>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</si>
  <si>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</si>
  <si>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</si>
  <si>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</si>
  <si>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</si>
  <si>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</si>
  <si>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</si>
  <si>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</si>
  <si>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</si>
  <si>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</si>
  <si>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</si>
  <si>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</si>
  <si>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</si>
  <si>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</si>
  <si>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</si>
  <si>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</si>
  <si>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</si>
  <si>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</si>
  <si>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</si>
  <si>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</si>
  <si>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</si>
  <si>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</si>
  <si>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</si>
  <si>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</si>
  <si>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</si>
  <si>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</si>
  <si>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</si>
  <si>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</si>
  <si>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</si>
  <si>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</si>
  <si>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</si>
  <si>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</si>
  <si>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</si>
  <si>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</si>
  <si>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</si>
  <si>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</si>
  <si>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</si>
  <si>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</si>
  <si>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</si>
  <si>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</si>
  <si>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</si>
  <si>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</si>
  <si>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</si>
  <si>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</si>
  <si>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</si>
  <si>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</si>
  <si>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</si>
  <si>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</si>
  <si>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</si>
  <si>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</si>
  <si>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</si>
  <si>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</si>
  <si>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</si>
  <si>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</si>
  <si>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</si>
  <si>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</si>
  <si>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</si>
  <si>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</si>
  <si>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</si>
  <si>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</si>
  <si>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</si>
  <si>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</si>
  <si>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</si>
  <si>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</si>
  <si>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</si>
  <si>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</si>
  <si>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</si>
  <si>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</si>
  <si>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</si>
  <si>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</si>
  <si>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</si>
  <si>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</si>
  <si>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</si>
  <si>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</si>
  <si>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</si>
  <si>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</si>
  <si>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</si>
  <si>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</si>
  <si>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</si>
  <si>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</si>
  <si>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</si>
  <si>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</si>
  <si>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</si>
  <si>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</si>
  <si>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</si>
  <si>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</si>
  <si>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</si>
  <si>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</si>
  <si>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</si>
  <si>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</si>
  <si>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</si>
  <si>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</si>
  <si>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</si>
  <si>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</si>
  <si>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</si>
  <si>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</si>
  <si>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</si>
  <si>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</si>
  <si>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</si>
  <si>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</si>
  <si>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</si>
  <si>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</si>
  <si>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</si>
  <si>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</si>
  <si>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</si>
  <si>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</si>
  <si>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</si>
  <si>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</si>
  <si>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</si>
  <si>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</si>
  <si>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</si>
  <si>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</si>
  <si>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</si>
  <si>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</si>
  <si>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</si>
  <si>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</si>
  <si>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</si>
  <si>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</si>
  <si>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</si>
  <si>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</si>
  <si>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</si>
  <si>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</si>
  <si>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</si>
  <si>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</si>
  <si>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</si>
  <si>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</si>
  <si>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</si>
  <si>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</si>
  <si>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</si>
  <si>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</si>
  <si>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</si>
  <si>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</si>
  <si>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</si>
  <si>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</si>
  <si>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</si>
  <si>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</si>
  <si>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</si>
  <si>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</si>
  <si>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</si>
  <si>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</si>
  <si>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</si>
  <si>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</si>
  <si>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</si>
  <si>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</si>
  <si>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</si>
  <si>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</si>
  <si>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</si>
  <si>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</si>
  <si>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</si>
  <si>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</si>
  <si>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</si>
  <si>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</si>
  <si>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</si>
  <si>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</si>
  <si>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</si>
  <si>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</si>
  <si>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</si>
  <si>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</si>
  <si>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</si>
  <si>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</si>
  <si>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</si>
  <si>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</si>
  <si>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</si>
  <si>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</si>
  <si>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</si>
  <si>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</si>
  <si>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</si>
  <si>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</si>
  <si>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</si>
  <si>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</si>
  <si>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</si>
  <si>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</si>
  <si>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</si>
  <si>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</si>
  <si>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</si>
  <si>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</si>
  <si>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</si>
  <si>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</si>
  <si>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</si>
  <si>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</si>
  <si>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</si>
  <si>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</si>
  <si>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</si>
  <si>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</si>
  <si>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</si>
  <si>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</si>
  <si>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</si>
  <si>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</si>
  <si>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</si>
  <si>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</si>
  <si>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</si>
  <si>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</si>
  <si>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</si>
  <si>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</si>
  <si>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</si>
  <si>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</si>
  <si>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</si>
  <si>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</si>
  <si>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</si>
  <si>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</si>
  <si>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</si>
  <si>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</si>
  <si>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</si>
  <si>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</si>
  <si>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</si>
  <si>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</si>
  <si>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</si>
  <si>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</si>
  <si>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</si>
  <si>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</si>
  <si>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</si>
  <si>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</si>
  <si>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</si>
  <si>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</si>
  <si>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</si>
  <si>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</si>
  <si>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</si>
  <si>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</si>
  <si>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</si>
  <si>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</si>
  <si>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</si>
  <si>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</si>
  <si>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</si>
  <si>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</si>
  <si>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</si>
  <si>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</si>
  <si>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</si>
  <si>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</si>
  <si>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</si>
  <si>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</si>
  <si>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</si>
  <si>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</si>
  <si>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</si>
  <si>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</si>
  <si>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</si>
  <si>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</si>
  <si>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</si>
  <si>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</si>
  <si>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</si>
  <si>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</si>
  <si>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</si>
  <si>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</si>
  <si>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</si>
  <si>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</si>
  <si>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</si>
  <si>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</si>
  <si>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</si>
  <si>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</si>
  <si>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</si>
  <si>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</si>
  <si>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</si>
  <si>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</si>
  <si>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</si>
  <si>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</si>
  <si>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</si>
  <si>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</si>
  <si>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</si>
  <si>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</si>
  <si>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</si>
  <si>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</si>
  <si>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</si>
  <si>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</si>
  <si>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</si>
  <si>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</si>
  <si>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</si>
  <si>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</si>
  <si>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</si>
  <si>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</si>
  <si>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</si>
  <si>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</si>
  <si>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</si>
  <si>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</si>
  <si>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</si>
  <si>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</si>
  <si>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</si>
  <si>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</si>
  <si>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</si>
  <si>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</si>
  <si>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</si>
  <si>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</si>
  <si>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</si>
  <si>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</si>
  <si>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</si>
  <si>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</si>
  <si>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</si>
  <si>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</si>
  <si>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</si>
  <si>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</si>
  <si>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</si>
  <si>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</si>
  <si>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</si>
  <si>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</si>
  <si>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</si>
  <si>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</si>
  <si>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</si>
  <si>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</si>
  <si>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</si>
  <si>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</si>
  <si>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</si>
  <si>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</si>
  <si>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</si>
  <si>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</si>
  <si>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</si>
  <si>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</si>
  <si>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</si>
  <si>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</si>
  <si>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</si>
  <si>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</si>
  <si>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</si>
  <si>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</si>
  <si>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</si>
  <si>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</si>
  <si>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</si>
  <si>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</si>
  <si>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</si>
  <si>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</si>
  <si>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</si>
  <si>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</si>
  <si>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</si>
  <si>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</si>
  <si>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</si>
  <si>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</si>
  <si>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</si>
  <si>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</si>
  <si>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</si>
  <si>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</si>
  <si>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</si>
  <si>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</si>
  <si>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</si>
  <si>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</si>
  <si>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</si>
  <si>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</si>
  <si>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</si>
  <si>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</si>
  <si>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</si>
  <si>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</si>
  <si>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</si>
  <si>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</si>
  <si>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</si>
  <si>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</si>
  <si>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</si>
  <si>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</si>
  <si>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</si>
  <si>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</si>
  <si>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</si>
  <si>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</si>
  <si>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</si>
  <si>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</si>
  <si>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</si>
  <si>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</si>
  <si>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</si>
  <si>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</si>
  <si>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</si>
  <si>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</si>
  <si>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</si>
  <si>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</si>
  <si>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</si>
  <si>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</si>
  <si>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</si>
  <si>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</si>
  <si>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</si>
  <si>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</si>
  <si>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</si>
  <si>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</si>
  <si>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</si>
  <si>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</si>
  <si>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</si>
  <si>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</si>
  <si>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</si>
  <si>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</si>
  <si>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</si>
  <si>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</si>
  <si>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</si>
  <si>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</si>
  <si>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</si>
  <si>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</si>
  <si>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</si>
  <si>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</si>
  <si>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</si>
  <si>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</si>
  <si>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</si>
  <si>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</si>
  <si>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</si>
  <si>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</si>
  <si>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</si>
  <si>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</si>
  <si>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</si>
  <si>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</si>
  <si>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</si>
  <si>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</si>
  <si>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</si>
  <si>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</si>
  <si>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</si>
  <si>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</si>
  <si>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</si>
  <si>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</si>
  <si>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</si>
  <si>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</si>
  <si>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</si>
  <si>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</si>
  <si>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</si>
  <si>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</si>
  <si>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</si>
  <si>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</si>
  <si>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</si>
  <si>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</si>
  <si>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</si>
  <si>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</si>
  <si>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</si>
  <si>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</si>
  <si>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</si>
  <si>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</si>
  <si>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</si>
  <si>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</si>
  <si>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</si>
  <si>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</si>
  <si>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</si>
  <si>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</si>
  <si>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</si>
  <si>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</si>
  <si>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</si>
  <si>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</si>
  <si>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</si>
  <si>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</si>
  <si>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</si>
  <si>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</si>
  <si>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</si>
  <si>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</si>
  <si>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</si>
  <si>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</si>
  <si>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</si>
  <si>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</si>
  <si>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</si>
  <si>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</si>
  <si>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</si>
  <si>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</si>
  <si>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</si>
  <si>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</si>
  <si>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</si>
  <si>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</si>
  <si>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</si>
  <si>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</si>
  <si>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</si>
  <si>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</si>
  <si>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</si>
  <si>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</si>
  <si>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</si>
  <si>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</si>
  <si>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</si>
  <si>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</si>
  <si>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</si>
  <si>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</si>
  <si>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</si>
  <si>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</si>
  <si>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</si>
  <si>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</si>
  <si>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</si>
  <si>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</si>
  <si>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</si>
  <si>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</si>
  <si>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</si>
  <si>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</si>
  <si>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</si>
  <si>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</si>
  <si>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</si>
  <si>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</si>
  <si>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</si>
  <si>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</si>
  <si>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</si>
  <si>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</si>
  <si>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</si>
  <si>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</si>
  <si>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</si>
  <si>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</si>
  <si>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</si>
  <si>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</si>
  <si>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</si>
  <si>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</si>
  <si>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</si>
  <si>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</si>
  <si>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</si>
  <si>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</si>
  <si>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</si>
  <si>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</si>
  <si>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</si>
  <si>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</si>
  <si>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</si>
  <si>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</si>
  <si>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</si>
  <si>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</si>
  <si>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</si>
  <si>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</si>
  <si>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</si>
  <si>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</si>
  <si>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</si>
  <si>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</si>
  <si>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</si>
  <si>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</si>
  <si>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</si>
  <si>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</si>
  <si>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</si>
  <si>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</si>
  <si>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</si>
  <si>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</si>
  <si>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</si>
  <si>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</si>
  <si>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</si>
  <si>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</si>
  <si>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</si>
  <si>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</si>
  <si>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</si>
  <si>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</si>
  <si>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</si>
  <si>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</si>
  <si>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</si>
  <si>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</si>
  <si>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</si>
  <si>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</si>
  <si>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</si>
  <si>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</si>
  <si>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</si>
  <si>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</si>
  <si>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</si>
  <si>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</si>
  <si>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</si>
  <si>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</si>
  <si>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</si>
  <si>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</si>
  <si>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</si>
  <si>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</si>
  <si>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</si>
  <si>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</si>
  <si>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</si>
  <si>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</si>
  <si>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</si>
  <si>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</si>
  <si>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</si>
  <si>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</si>
  <si>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</si>
  <si>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</si>
  <si>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</si>
  <si>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</si>
  <si>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</si>
  <si>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</si>
  <si>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</si>
  <si>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</si>
  <si>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</si>
  <si>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</si>
  <si>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</si>
  <si>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</si>
  <si>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</si>
  <si>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</si>
  <si>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ВАСИЛЕВ БОЖКОВ</t>
  </si>
  <si>
    <t>София,бул. Цар Борис III №126</t>
  </si>
  <si>
    <t>+35928952410</t>
  </si>
  <si>
    <t>+35928952411</t>
  </si>
  <si>
    <t>office@infraholding@abv.bg</t>
  </si>
  <si>
    <t>Фисконсултинг ООД</t>
  </si>
  <si>
    <t>Счетоводно предприятие</t>
  </si>
  <si>
    <t>Антон 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</si>
</sst>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E34" sqref="E3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44069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44069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-6.9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-0.018945634266886325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-0.01364445323314218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-0.007931946200712726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0.3898305084745763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1.7176191417836661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1.3462527190033617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0.9155625865137433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0.10816689736998221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0.005296610169491525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0.0011495574203931487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1.388522789676002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0.5813311874928153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0.001098297638660077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0.08695652173913043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1264.25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1878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1878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909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1130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139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2178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4083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4083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97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450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547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8686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8699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-59976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-59976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-69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-60045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3642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4469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749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3504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96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78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4554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503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5057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8699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916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427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57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-1210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195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199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81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118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114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36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46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153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46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72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68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69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2948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-2325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-53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-482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74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89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-19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144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403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547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547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-69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-60045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-60045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3711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3711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-69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3642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3642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24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24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14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14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10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10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10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10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10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10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909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1130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139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139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2178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2181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3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909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1130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139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139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2178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2181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4459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749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3504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96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96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4476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4476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4459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749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3504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96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96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4476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4476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33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33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45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45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78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78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7" sqref="B107:E10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24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-59976</v>
      </c>
      <c r="H28" s="565">
        <f>SUM(H29:H31)</f>
        <v>-56402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-59976</v>
      </c>
      <c r="H30" s="187">
        <v>-56402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-69</v>
      </c>
      <c r="H33" s="187">
        <v>-3574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-60045</v>
      </c>
      <c r="H34" s="567">
        <f>H28+H32+H33</f>
        <v>-59976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3642</v>
      </c>
      <c r="H37" s="569">
        <f>H26+H18+H34</f>
        <v>3711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3</v>
      </c>
      <c r="D55" s="466">
        <v>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</v>
      </c>
      <c r="D56" s="571">
        <f>D20+D21+D22+D28+D33+D46+D52+D54+D55</f>
        <v>27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1878</v>
      </c>
      <c r="D59" s="187">
        <v>73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4469</v>
      </c>
      <c r="H61" s="565">
        <f>SUM(H62:H68)</f>
        <v>1526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</v>
      </c>
      <c r="H62" s="187">
        <v>10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749</v>
      </c>
      <c r="H64" s="187">
        <v>841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1878</v>
      </c>
      <c r="D65" s="567">
        <f>SUM(D59:D64)</f>
        <v>73</v>
      </c>
      <c r="E65" s="84" t="s">
        <v>201</v>
      </c>
      <c r="F65" s="87" t="s">
        <v>202</v>
      </c>
      <c r="G65" s="188">
        <v>3504</v>
      </c>
      <c r="H65" s="187">
        <v>611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</v>
      </c>
      <c r="H66" s="187">
        <v>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22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96</v>
      </c>
      <c r="H68" s="187">
        <v>48</v>
      </c>
    </row>
    <row r="69" spans="1:8" ht="15.75">
      <c r="A69" s="84" t="s">
        <v>210</v>
      </c>
      <c r="B69" s="86" t="s">
        <v>211</v>
      </c>
      <c r="C69" s="188">
        <v>909</v>
      </c>
      <c r="D69" s="187">
        <v>985</v>
      </c>
      <c r="E69" s="192" t="s">
        <v>79</v>
      </c>
      <c r="F69" s="87" t="s">
        <v>216</v>
      </c>
      <c r="G69" s="188">
        <v>7</v>
      </c>
      <c r="H69" s="187">
        <v>7</v>
      </c>
    </row>
    <row r="70" spans="1:8" ht="15.75">
      <c r="A70" s="84" t="s">
        <v>214</v>
      </c>
      <c r="B70" s="86" t="s">
        <v>215</v>
      </c>
      <c r="C70" s="188">
        <v>1130</v>
      </c>
      <c r="D70" s="187">
        <v>244</v>
      </c>
      <c r="E70" s="84" t="s">
        <v>219</v>
      </c>
      <c r="F70" s="87" t="s">
        <v>220</v>
      </c>
      <c r="G70" s="188">
        <v>78</v>
      </c>
      <c r="H70" s="187">
        <v>33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4554</v>
      </c>
      <c r="H71" s="567">
        <f>H59+H60+H61+H69+H70</f>
        <v>1566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>
        <v>503</v>
      </c>
      <c r="H73" s="466">
        <v>467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139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2178</v>
      </c>
      <c r="D76" s="567">
        <f>SUM(D68:D75)</f>
        <v>1229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5057</v>
      </c>
      <c r="H79" s="569">
        <f>H71+H73+H75+H77</f>
        <v>2033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4083</v>
      </c>
      <c r="D84" s="187">
        <v>4012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4083</v>
      </c>
      <c r="D85" s="567">
        <f>D84+D83+D79</f>
        <v>4012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97</v>
      </c>
      <c r="D88" s="187">
        <v>114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450</v>
      </c>
      <c r="D91" s="187">
        <v>289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547</v>
      </c>
      <c r="D92" s="567">
        <f>SUM(D88:D91)</f>
        <v>403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8686</v>
      </c>
      <c r="D94" s="571">
        <f>D65+D76+D85+D92+D93</f>
        <v>5717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8699</v>
      </c>
      <c r="D95" s="573">
        <f>D94+D56</f>
        <v>5744</v>
      </c>
      <c r="E95" s="220" t="s">
        <v>916</v>
      </c>
      <c r="F95" s="476" t="s">
        <v>268</v>
      </c>
      <c r="G95" s="572">
        <f>G37+G40+G56+G79</f>
        <v>8699</v>
      </c>
      <c r="H95" s="573">
        <f>H37+H40+H56+H79</f>
        <v>5744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44069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916</v>
      </c>
      <c r="D12" s="308">
        <v>5703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427</v>
      </c>
      <c r="D13" s="308">
        <v>4717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>
        <v>301</v>
      </c>
      <c r="E14" s="236" t="s">
        <v>285</v>
      </c>
      <c r="F14" s="231" t="s">
        <v>286</v>
      </c>
      <c r="G14" s="307">
        <v>7</v>
      </c>
      <c r="H14" s="308">
        <v>12028</v>
      </c>
    </row>
    <row r="15" spans="1:8" ht="15.75">
      <c r="A15" s="185" t="s">
        <v>287</v>
      </c>
      <c r="B15" s="181" t="s">
        <v>288</v>
      </c>
      <c r="C15" s="307">
        <v>57</v>
      </c>
      <c r="D15" s="308">
        <v>1670</v>
      </c>
      <c r="E15" s="236" t="s">
        <v>79</v>
      </c>
      <c r="F15" s="231" t="s">
        <v>289</v>
      </c>
      <c r="G15" s="307">
        <v>3</v>
      </c>
      <c r="H15" s="308">
        <v>16</v>
      </c>
    </row>
    <row r="16" spans="1:8" ht="15.75">
      <c r="A16" s="185" t="s">
        <v>290</v>
      </c>
      <c r="B16" s="181" t="s">
        <v>291</v>
      </c>
      <c r="C16" s="307">
        <v>4</v>
      </c>
      <c r="D16" s="308">
        <v>203</v>
      </c>
      <c r="E16" s="227" t="s">
        <v>52</v>
      </c>
      <c r="F16" s="255" t="s">
        <v>292</v>
      </c>
      <c r="G16" s="597">
        <f>SUM(G12:G15)</f>
        <v>10</v>
      </c>
      <c r="H16" s="598">
        <f>SUM(H12:H15)</f>
        <v>12044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-1210</v>
      </c>
      <c r="D18" s="308">
        <v>-252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>
        <v>131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195</v>
      </c>
      <c r="D22" s="598">
        <f>SUM(D12:D18)+D19</f>
        <v>12473</v>
      </c>
      <c r="E22" s="185" t="s">
        <v>309</v>
      </c>
      <c r="F22" s="228" t="s">
        <v>310</v>
      </c>
      <c r="G22" s="307">
        <v>36</v>
      </c>
      <c r="H22" s="308">
        <v>188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</v>
      </c>
      <c r="D25" s="308">
        <v>88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36</v>
      </c>
      <c r="H27" s="598">
        <f>SUM(H22:H26)</f>
        <v>188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</v>
      </c>
      <c r="D29" s="598">
        <f>SUM(D25:D28)</f>
        <v>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199</v>
      </c>
      <c r="D31" s="604">
        <f>D29+D22</f>
        <v>12561</v>
      </c>
      <c r="E31" s="242" t="s">
        <v>800</v>
      </c>
      <c r="F31" s="257" t="s">
        <v>331</v>
      </c>
      <c r="G31" s="244">
        <f>G16+G18+G27</f>
        <v>46</v>
      </c>
      <c r="H31" s="245">
        <f>H16+H18+H27</f>
        <v>12232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153</v>
      </c>
      <c r="H33" s="598">
        <f>IF((D31-H31)&gt;0,D31-H31,0)</f>
        <v>329</v>
      </c>
    </row>
    <row r="34" spans="1:8" ht="31.5">
      <c r="A34" s="230" t="s">
        <v>336</v>
      </c>
      <c r="B34" s="229" t="s">
        <v>337</v>
      </c>
      <c r="C34" s="307">
        <v>81</v>
      </c>
      <c r="D34" s="308">
        <v>1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118</v>
      </c>
      <c r="D36" s="606">
        <f>D31-D34+D35</f>
        <v>12560</v>
      </c>
      <c r="E36" s="253" t="s">
        <v>346</v>
      </c>
      <c r="F36" s="247" t="s">
        <v>347</v>
      </c>
      <c r="G36" s="258">
        <f>G35-G34+G31</f>
        <v>46</v>
      </c>
      <c r="H36" s="259">
        <f>H35-H34+H31</f>
        <v>12232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72</v>
      </c>
      <c r="H37" s="245">
        <f>IF((D36-H36)&gt;0,D36-H36,0)</f>
        <v>328</v>
      </c>
    </row>
    <row r="38" spans="1:8" ht="15.75">
      <c r="A38" s="225" t="s">
        <v>352</v>
      </c>
      <c r="B38" s="229" t="s">
        <v>353</v>
      </c>
      <c r="C38" s="597">
        <f>C39+C40+C41</f>
        <v>-4</v>
      </c>
      <c r="D38" s="598">
        <f>D39+D40+D41</f>
        <v>10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</v>
      </c>
      <c r="D40" s="308">
        <v>10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68</v>
      </c>
      <c r="H42" s="235">
        <f>IF(H37&gt;0,IF(D38+H37&lt;0,0,D38+H37),IF(D37-D38&lt;0,D38-D37,0))</f>
        <v>338</v>
      </c>
    </row>
    <row r="43" spans="1:8" ht="15.75">
      <c r="A43" s="224" t="s">
        <v>364</v>
      </c>
      <c r="B43" s="177" t="s">
        <v>365</v>
      </c>
      <c r="C43" s="307">
        <v>1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69</v>
      </c>
      <c r="H44" s="259">
        <f>IF(D42=0,IF(H42-H43&gt;0,H42-H43+D43,0),IF(D42-D43&lt;0,D43-D42+H43,0))</f>
        <v>339</v>
      </c>
    </row>
    <row r="45" spans="1:8" ht="16.5" thickBot="1">
      <c r="A45" s="261" t="s">
        <v>371</v>
      </c>
      <c r="B45" s="262" t="s">
        <v>372</v>
      </c>
      <c r="C45" s="599">
        <f>C36+C38+C42</f>
        <v>114</v>
      </c>
      <c r="D45" s="600">
        <f>D36+D38+D42</f>
        <v>12570</v>
      </c>
      <c r="E45" s="261" t="s">
        <v>373</v>
      </c>
      <c r="F45" s="263" t="s">
        <v>374</v>
      </c>
      <c r="G45" s="599">
        <f>G42+G36</f>
        <v>114</v>
      </c>
      <c r="H45" s="600">
        <f>H42+H36</f>
        <v>12570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44069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53" sqref="G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2948</v>
      </c>
      <c r="D11" s="187">
        <v>22875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-2325</v>
      </c>
      <c r="D12" s="187">
        <v>-15323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-53</v>
      </c>
      <c r="D14" s="187">
        <v>-1532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</v>
      </c>
      <c r="D15" s="187">
        <v>-190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</v>
      </c>
      <c r="D16" s="187">
        <v>-19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-891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-482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74</v>
      </c>
      <c r="D21" s="628">
        <f>SUM(D11:D20)</f>
        <v>4920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-34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90</v>
      </c>
      <c r="D24" s="187">
        <v>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</v>
      </c>
      <c r="D25" s="187">
        <v>-300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150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89</v>
      </c>
      <c r="D33" s="628">
        <f>SUM(D23:D32)</f>
        <v>-186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12760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</v>
      </c>
      <c r="D38" s="187">
        <v>-15522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-164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</v>
      </c>
      <c r="D40" s="187">
        <v>-50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-19</v>
      </c>
      <c r="D43" s="630">
        <f>SUM(D35:D42)</f>
        <v>-2989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144</v>
      </c>
      <c r="D44" s="298">
        <f>D43+D33+D21</f>
        <v>1745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403</v>
      </c>
      <c r="D45" s="300">
        <v>674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547</v>
      </c>
      <c r="D46" s="302">
        <f>D45+D44</f>
        <v>2419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547</v>
      </c>
      <c r="D47" s="289">
        <v>2419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44069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8" sqref="J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-59976</v>
      </c>
      <c r="K13" s="554"/>
      <c r="L13" s="553">
        <f>SUM(C13:K13)</f>
        <v>3711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-59976</v>
      </c>
      <c r="K17" s="622">
        <f t="shared" si="2"/>
        <v>0</v>
      </c>
      <c r="L17" s="553">
        <f t="shared" si="1"/>
        <v>3711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-69</v>
      </c>
      <c r="K18" s="554"/>
      <c r="L18" s="553">
        <f t="shared" si="1"/>
        <v>-69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-60045</v>
      </c>
      <c r="K31" s="622">
        <f t="shared" si="6"/>
        <v>0</v>
      </c>
      <c r="L31" s="553">
        <f t="shared" si="1"/>
        <v>3642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-60045</v>
      </c>
      <c r="K34" s="556">
        <f t="shared" si="7"/>
        <v>0</v>
      </c>
      <c r="L34" s="620">
        <f t="shared" si="1"/>
        <v>3642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44069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B24" sqref="B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24</v>
      </c>
      <c r="E20" s="319"/>
      <c r="F20" s="319">
        <v>14</v>
      </c>
      <c r="G20" s="320">
        <f t="shared" si="2"/>
        <v>10</v>
      </c>
      <c r="H20" s="319"/>
      <c r="I20" s="319"/>
      <c r="J20" s="320">
        <f t="shared" si="3"/>
        <v>10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24</v>
      </c>
      <c r="E42" s="340">
        <f>E19+E20+E21+E27+E40+E41</f>
        <v>0</v>
      </c>
      <c r="F42" s="340">
        <f aca="true" t="shared" si="11" ref="F42:R42">F19+F20+F21+F27+F40+F41</f>
        <v>14</v>
      </c>
      <c r="G42" s="340">
        <f t="shared" si="11"/>
        <v>10</v>
      </c>
      <c r="H42" s="340">
        <f t="shared" si="11"/>
        <v>0</v>
      </c>
      <c r="I42" s="340">
        <f t="shared" si="11"/>
        <v>0</v>
      </c>
      <c r="J42" s="340">
        <f t="shared" si="11"/>
        <v>10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10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44069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D101" sqref="D10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</v>
      </c>
      <c r="D23" s="434">
        <v>3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909</v>
      </c>
      <c r="D30" s="359">
        <v>909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1130</v>
      </c>
      <c r="D31" s="359">
        <v>1130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139</v>
      </c>
      <c r="D40" s="353">
        <f>SUM(D41:D44)</f>
        <v>139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139</v>
      </c>
      <c r="D44" s="359">
        <v>139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2178</v>
      </c>
      <c r="D45" s="429">
        <f>D26+D30+D31+D33+D32+D34+D35+D40</f>
        <v>2178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2181</v>
      </c>
      <c r="D46" s="435">
        <f>D45+D23+D21+D11</f>
        <v>2181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</v>
      </c>
      <c r="D73" s="128">
        <f>SUM(D74:D76)</f>
        <v>10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10</v>
      </c>
      <c r="D76" s="188">
        <v>10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4459</v>
      </c>
      <c r="D87" s="125">
        <f>SUM(D88:D92)+D96</f>
        <v>4459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749</v>
      </c>
      <c r="D89" s="188">
        <v>749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3504</v>
      </c>
      <c r="D90" s="188">
        <v>3504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</v>
      </c>
      <c r="D91" s="188">
        <v>88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96</v>
      </c>
      <c r="D92" s="129">
        <f>SUM(D93:D95)</f>
        <v>96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96</v>
      </c>
      <c r="D95" s="188">
        <v>96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</v>
      </c>
      <c r="D96" s="188">
        <v>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</v>
      </c>
      <c r="D97" s="188">
        <v>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4476</v>
      </c>
      <c r="D98" s="424">
        <f>D87+D82+D77+D73+D97</f>
        <v>4476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4476</v>
      </c>
      <c r="D99" s="418">
        <f>D98+D70+D68</f>
        <v>4476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33</v>
      </c>
      <c r="D106" s="271">
        <v>45</v>
      </c>
      <c r="E106" s="271"/>
      <c r="F106" s="414">
        <f>C106+D106-E106</f>
        <v>78</v>
      </c>
    </row>
    <row r="107" spans="1:6" ht="16.5" thickBot="1">
      <c r="A107" s="409" t="s">
        <v>752</v>
      </c>
      <c r="B107" s="415" t="s">
        <v>753</v>
      </c>
      <c r="C107" s="416">
        <f>SUM(C104:C106)</f>
        <v>33</v>
      </c>
      <c r="D107" s="416">
        <f>SUM(D104:D106)</f>
        <v>45</v>
      </c>
      <c r="E107" s="416">
        <f>SUM(E104:E106)</f>
        <v>0</v>
      </c>
      <c r="F107" s="417">
        <f>SUM(F104:F106)</f>
        <v>78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44069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44069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 t="s">
        <v>972</v>
      </c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8699</v>
      </c>
      <c r="D6" s="644">
        <f aca="true" t="shared" si="0" ref="D6:D15">C6-E6</f>
        <v>0</v>
      </c>
      <c r="E6" s="643">
        <f>'1-Баланс'!G95</f>
        <v>8699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3642</v>
      </c>
      <c r="D7" s="644">
        <f t="shared" si="0"/>
        <v>-48810</v>
      </c>
      <c r="E7" s="643">
        <f>'1-Баланс'!G18</f>
        <v>52452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-69</v>
      </c>
      <c r="D8" s="644">
        <f t="shared" si="0"/>
        <v>0</v>
      </c>
      <c r="E8" s="643">
        <f>ABS('2-Отчет за доходите'!C44)-ABS('2-Отчет за доходите'!G44)</f>
        <v>-69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403</v>
      </c>
      <c r="D9" s="644">
        <f t="shared" si="0"/>
        <v>0</v>
      </c>
      <c r="E9" s="643">
        <f>'3-Отчет за паричния поток'!C45</f>
        <v>403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547</v>
      </c>
      <c r="D10" s="644">
        <f t="shared" si="0"/>
        <v>0</v>
      </c>
      <c r="E10" s="643">
        <f>'3-Отчет за паричния поток'!C46</f>
        <v>547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3642</v>
      </c>
      <c r="D11" s="644">
        <f t="shared" si="0"/>
        <v>0</v>
      </c>
      <c r="E11" s="643">
        <f>'4-Отчет за собствения капитал'!L34</f>
        <v>3642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2016-09-14T10:20:26Z</cp:lastPrinted>
  <dcterms:created xsi:type="dcterms:W3CDTF">2006-09-16T00:00:00Z</dcterms:created>
  <dcterms:modified xsi:type="dcterms:W3CDTF">2020-11-16T11:21:06Z</dcterms:modified>
  <cp:category/>
  <cp:version/>
  <cp:contentType/>
  <cp:contentStatus/>
</cp:coreProperties>
</file>