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<sst xmlns="http://schemas.openxmlformats.org/spreadsheetml/2006/main" count="1997" uniqueCount="696">
  <si>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</si>
  <si>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</si>
  <si>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</si>
  <si>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</si>
  <si>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</si>
  <si>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</si>
  <si>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</si>
  <si>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</si>
  <si>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</si>
  <si>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</si>
  <si>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</si>
  <si>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</si>
  <si>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</si>
  <si>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</si>
  <si>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</si>
  <si>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</si>
  <si>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</si>
  <si>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</si>
  <si>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</si>
  <si>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</si>
  <si>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</si>
  <si>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</si>
  <si>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</si>
  <si>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</si>
  <si>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</si>
  <si>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</si>
  <si>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</si>
  <si>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</si>
  <si>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</si>
  <si>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</si>
  <si>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</si>
  <si>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</si>
  <si>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</si>
  <si>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</si>
  <si>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</si>
  <si>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</si>
  <si>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</si>
  <si>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</si>
  <si>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</si>
  <si>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</si>
  <si>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</si>
  <si>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</si>
  <si>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</si>
  <si>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</si>
  <si>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</si>
  <si>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</si>
  <si>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</si>
  <si>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</si>
  <si>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</si>
  <si>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</si>
  <si>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</si>
  <si>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</si>
  <si>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</si>
  <si>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</si>
  <si>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</si>
  <si>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</si>
  <si>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</si>
  <si>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</si>
  <si>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</si>
  <si>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</si>
  <si>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</si>
  <si>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</si>
  <si>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</si>
  <si>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</si>
  <si>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</si>
  <si>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</si>
  <si>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</si>
  <si>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</si>
  <si>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</si>
  <si>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</si>
  <si>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</si>
  <si>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</si>
  <si>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</si>
  <si>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</si>
  <si>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</si>
  <si>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</si>
  <si>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</si>
  <si>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</si>
  <si>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</si>
  <si>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</si>
  <si>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</si>
  <si>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</si>
  <si>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</si>
  <si>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</si>
  <si>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</si>
  <si>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</si>
  <si>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</si>
  <si>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</si>
  <si>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</si>
  <si>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</si>
  <si>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</si>
  <si>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</si>
  <si>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</si>
  <si>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</si>
  <si>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</si>
  <si>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</si>
  <si>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</si>
  <si>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</si>
  <si>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</si>
  <si>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</si>
  <si>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</si>
  <si>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</si>
  <si>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</si>
  <si>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</si>
  <si>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</si>
  <si>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</si>
  <si>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</si>
  <si>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</si>
  <si>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</si>
  <si>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</si>
  <si>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</si>
  <si>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</si>
  <si>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</si>
  <si>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</si>
  <si>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</si>
  <si>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</si>
  <si>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</si>
  <si>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</si>
  <si>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</si>
  <si>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</si>
  <si>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</si>
  <si>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</si>
  <si>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</si>
  <si>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</si>
  <si>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</si>
  <si>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</si>
  <si>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</si>
  <si>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</si>
  <si>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</si>
  <si>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</si>
  <si>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</si>
  <si>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</si>
  <si>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</si>
  <si>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</si>
  <si>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</si>
  <si>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</si>
  <si>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</si>
  <si>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</si>
  <si>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</si>
  <si>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</si>
  <si>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</si>
  <si>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</si>
  <si>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</si>
  <si>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</si>
  <si>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</si>
  <si>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</si>
  <si>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</si>
  <si>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</si>
  <si>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</si>
  <si>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</si>
  <si>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</si>
  <si>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</si>
  <si>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</si>
  <si>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</si>
  <si>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</si>
  <si>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</si>
  <si>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</si>
  <si>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</si>
  <si>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</si>
  <si>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</si>
  <si>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</si>
  <si>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</si>
  <si>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</si>
  <si>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</si>
  <si>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</si>
  <si>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</si>
  <si>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</si>
  <si>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</si>
  <si>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</si>
  <si>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</si>
  <si>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</si>
  <si>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</si>
  <si>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</si>
  <si>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</si>
  <si>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</si>
  <si>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</si>
  <si>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</si>
  <si>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</si>
  <si>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</si>
  <si>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</si>
  <si>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</si>
  <si>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</si>
  <si>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</si>
  <si>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</si>
  <si>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</si>
  <si>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</si>
  <si>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</si>
  <si>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</si>
  <si>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</si>
  <si>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</si>
  <si>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</si>
  <si>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</si>
  <si>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</si>
  <si>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</si>
  <si>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</si>
  <si>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</si>
  <si>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</si>
  <si>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</si>
  <si>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</si>
  <si>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</si>
  <si>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</si>
  <si>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</si>
  <si>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</si>
  <si>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</si>
  <si>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</si>
  <si>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</si>
  <si>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</si>
  <si>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</si>
  <si>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</si>
  <si>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</si>
  <si>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</si>
  <si>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</si>
  <si>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</si>
  <si>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</si>
  <si>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</si>
  <si>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</si>
  <si>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</si>
  <si>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</si>
  <si>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</si>
  <si>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</si>
  <si>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</si>
  <si>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</si>
  <si>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</si>
  <si>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</si>
  <si>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</si>
  <si>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</si>
  <si>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</si>
  <si>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</si>
  <si>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</si>
  <si>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</si>
  <si>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</si>
  <si>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</si>
  <si>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</si>
  <si>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</si>
  <si>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</si>
  <si>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</si>
  <si>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</si>
  <si>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</si>
  <si>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</si>
  <si>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</si>
  <si>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</si>
  <si>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</si>
  <si>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</si>
  <si>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</si>
  <si>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</si>
  <si>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</si>
  <si>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</si>
  <si>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</si>
  <si>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</si>
  <si>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</si>
  <si>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</si>
  <si>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</si>
  <si>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</si>
  <si>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</si>
  <si>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</si>
  <si>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</si>
  <si>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</si>
  <si>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</si>
  <si>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</si>
  <si>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</si>
  <si>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</si>
  <si>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</si>
  <si>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</si>
  <si>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</si>
  <si>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</si>
  <si>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</si>
  <si>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</si>
  <si>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</si>
  <si>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</si>
  <si>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</si>
  <si>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</si>
  <si>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</si>
  <si>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</si>
  <si>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</si>
  <si>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</si>
  <si>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</si>
  <si>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</si>
  <si>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</si>
  <si>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</si>
  <si>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</si>
  <si>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</si>
  <si>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</si>
  <si>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</si>
  <si>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</si>
  <si>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</si>
  <si>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</si>
  <si>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</si>
  <si>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</si>
  <si>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</si>
  <si>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</si>
  <si>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</si>
  <si>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</si>
  <si>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</si>
  <si>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</si>
  <si>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</si>
  <si>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</si>
  <si>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</si>
  <si>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</si>
  <si>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</si>
  <si>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</si>
  <si>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</si>
  <si>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</si>
  <si>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</si>
  <si>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</si>
  <si>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</si>
  <si>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</si>
  <si>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</si>
  <si>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</si>
  <si>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</si>
  <si>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</si>
  <si>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</si>
  <si>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</si>
  <si>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</si>
  <si>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</si>
  <si>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</si>
  <si>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</si>
  <si>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</si>
  <si>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</si>
  <si>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</si>
  <si>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</si>
  <si>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</si>
  <si>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</si>
  <si>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</si>
  <si>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</si>
  <si>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</si>
  <si>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</si>
  <si>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</si>
  <si>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</si>
  <si>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</si>
  <si>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</si>
  <si>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</si>
  <si>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</si>
  <si>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</si>
  <si>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</si>
  <si>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</si>
  <si>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</si>
  <si>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</si>
  <si>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</si>
  <si>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</si>
  <si>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</si>
  <si>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</si>
  <si>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</si>
  <si>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</si>
  <si>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</si>
  <si>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</si>
  <si>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</si>
  <si>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</si>
  <si>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</si>
  <si>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</si>
  <si>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</si>
  <si>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</si>
  <si>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</si>
  <si>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</si>
  <si>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</si>
  <si>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</si>
  <si>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</si>
  <si>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</si>
  <si>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</si>
  <si>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</si>
  <si>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</si>
  <si>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</si>
  <si>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</si>
  <si>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</si>
  <si>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</si>
  <si>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</si>
  <si>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</si>
  <si>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</si>
  <si>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</si>
  <si>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</si>
  <si>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</si>
  <si>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</si>
  <si>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</si>
  <si>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</si>
  <si>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</si>
  <si>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</si>
  <si>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</si>
  <si>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</si>
  <si>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</si>
  <si>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</si>
  <si>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</si>
  <si>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</si>
  <si>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</si>
  <si>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</si>
  <si>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</si>
  <si>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</si>
  <si>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</si>
  <si>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</si>
  <si>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</si>
  <si>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</si>
  <si>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</si>
  <si>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</si>
  <si>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</si>
  <si>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</si>
  <si>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</si>
  <si>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</si>
  <si>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</si>
  <si>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</si>
  <si>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</si>
  <si>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</si>
  <si>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</si>
  <si>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</si>
  <si>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</si>
  <si>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</si>
  <si>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</si>
  <si>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</si>
  <si>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</si>
  <si>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</si>
  <si>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</si>
  <si>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</si>
  <si>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</si>
  <si>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</si>
  <si>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</si>
  <si>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</si>
  <si>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</si>
  <si>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</si>
  <si>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</si>
  <si>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</si>
  <si>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</si>
  <si>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</si>
  <si>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</si>
  <si>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</si>
  <si>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</si>
  <si>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</si>
  <si>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</si>
  <si>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</si>
  <si>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</si>
  <si>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</si>
  <si>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</si>
  <si>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</si>
  <si>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</si>
  <si>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</si>
  <si>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</si>
  <si>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</si>
  <si>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</si>
  <si>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</si>
  <si>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</si>
  <si>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</si>
  <si>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</si>
  <si>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</si>
  <si>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</si>
  <si>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</si>
  <si>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</si>
  <si>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</si>
  <si>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</si>
  <si>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</si>
  <si>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</si>
  <si>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</si>
  <si>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</si>
  <si>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</si>
  <si>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</si>
  <si>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</si>
  <si>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</si>
  <si>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</si>
  <si>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</si>
  <si>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</si>
  <si>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</si>
  <si>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</si>
  <si>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</si>
  <si>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</si>
  <si>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</si>
  <si>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</si>
  <si>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</si>
  <si>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</si>
  <si>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</si>
  <si>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</si>
  <si>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</si>
  <si>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</si>
  <si>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</si>
  <si>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</si>
  <si>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</si>
  <si>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</si>
  <si>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</si>
  <si>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</si>
  <si>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</si>
  <si>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</si>
  <si>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</si>
  <si>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</si>
  <si>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</si>
  <si>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</si>
  <si>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</si>
  <si>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</si>
  <si>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</si>
  <si>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</si>
  <si>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</si>
  <si>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</si>
  <si>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</si>
  <si>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</si>
  <si>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</si>
  <si>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</si>
  <si>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</si>
  <si>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</si>
  <si>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</si>
  <si>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</si>
  <si>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</si>
  <si>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</si>
  <si>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</si>
  <si>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</si>
  <si>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</si>
  <si>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</si>
  <si>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</si>
  <si>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</si>
  <si>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</si>
  <si>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</si>
  <si>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</si>
  <si>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</si>
  <si>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</si>
  <si>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</si>
  <si>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</si>
  <si>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</si>
  <si>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</si>
  <si>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</si>
  <si>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</si>
  <si>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</si>
  <si>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</si>
  <si>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</si>
  <si>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</si>
  <si>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</si>
  <si>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</si>
  <si>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</si>
  <si>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</si>
  <si>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</si>
  <si>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</si>
  <si>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</si>
  <si>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</si>
  <si>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</si>
  <si>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</si>
  <si>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</si>
  <si>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</si>
  <si>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</si>
  <si>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</si>
  <si>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</si>
  <si>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</si>
  <si>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</si>
  <si>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</si>
  <si>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</si>
  <si>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</si>
  <si>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</si>
  <si>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</si>
  <si>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</si>
  <si>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</si>
  <si>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</si>
  <si>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</si>
  <si>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</si>
  <si>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</si>
  <si>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</si>
  <si>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</si>
  <si>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</si>
  <si>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</si>
  <si>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</si>
  <si>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</si>
  <si>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</si>
  <si>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</si>
  <si>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</si>
  <si>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</si>
  <si>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</si>
  <si>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</si>
  <si>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</si>
  <si>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</si>
  <si>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</si>
  <si>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</si>
  <si>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</si>
  <si>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</si>
  <si>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</si>
  <si>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</si>
  <si>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</si>
  <si>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</si>
  <si>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</si>
  <si>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</si>
  <si>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</si>
  <si>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</si>
  <si>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</si>
  <si>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</si>
  <si>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</si>
  <si>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</si>
  <si>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</si>
  <si>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</si>
  <si>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</si>
  <si>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</si>
  <si>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</si>
  <si>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</si>
  <si>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</si>
  <si>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</si>
  <si>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</si>
  <si>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</si>
  <si>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</si>
  <si>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</si>
  <si>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</si>
  <si>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</si>
  <si>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</si>
  <si>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</si>
  <si>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</si>
  <si>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</si>
  <si>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</si>
  <si>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</si>
  <si>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</si>
  <si>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</si>
  <si>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</si>
  <si>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</si>
  <si>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</si>
  <si>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</si>
  <si>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</si>
  <si>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</si>
  <si>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</si>
  <si>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</si>
  <si>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</si>
  <si>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</si>
  <si>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</si>
  <si>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</si>
  <si>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</si>
  <si>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</si>
  <si>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</si>
  <si>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</si>
  <si>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</si>
  <si>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</si>
  <si>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</si>
  <si>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</si>
  <si>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</si>
  <si>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</si>
  <si>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</si>
  <si>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</si>
  <si>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</si>
  <si>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</si>
  <si>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</si>
  <si>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</si>
  <si>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</si>
  <si>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</si>
  <si>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</si>
  <si>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</si>
  <si>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</si>
  <si>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</si>
  <si>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</si>
  <si>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</si>
  <si>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</si>
  <si>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</si>
  <si>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</si>
  <si>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</si>
  <si>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</si>
  <si>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</si>
  <si>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</si>
  <si>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</si>
  <si>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</si>
  <si>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</si>
  <si>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</si>
  <si>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</si>
  <si>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</si>
  <si>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</si>
  <si>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</si>
  <si>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</si>
  <si>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</si>
  <si>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</si>
  <si>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</si>
  <si>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</si>
  <si>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</si>
  <si>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</si>
  <si>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</si>
  <si>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</si>
  <si>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</si>
  <si>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</si>
  <si>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</si>
  <si>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</si>
  <si>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</si>
  <si>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</si>
  <si>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</si>
  <si>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</si>
  <si>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</si>
  <si>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</si>
  <si>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</si>
  <si>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</si>
  <si>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</si>
  <si>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</si>
  <si>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</si>
  <si>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</si>
  <si>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</si>
  <si>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</si>
  <si>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</si>
  <si>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</si>
  <si>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</si>
  <si>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</si>
  <si>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</si>
  <si>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</si>
  <si>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</si>
  <si>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</si>
  <si>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</si>
  <si>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</si>
  <si>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гр.София,бул.цар Борис 3-ти №126</t>
  </si>
  <si>
    <t>029832423</t>
  </si>
  <si>
    <t>Фисконсултинг ООД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</si>
  <si>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</si>
  <si>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</si>
  <si>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</si>
  <si>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</si>
  <si>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</si>
  <si>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</si>
  <si>
    <t>АНТОН ВАСИЛЕВ  БОЖКОВ</t>
  </si>
  <si>
    <t>Антон Божков</t>
  </si>
  <si>
    <t>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</si>
</sst>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18" sqref="D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42" sqref="G4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-58335</v>
      </c>
      <c r="H28" s="375">
        <f>SUM(H29:H31)</f>
        <v>-58313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-58335</v>
      </c>
      <c r="H29" s="137">
        <v>-58313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-38</v>
      </c>
      <c r="H33" s="137">
        <v>-23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-58373</v>
      </c>
      <c r="H34" s="377">
        <f>H28+H32+H33</f>
        <v>-58336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10062</v>
      </c>
      <c r="H37" s="379">
        <f>H26+H18+H34</f>
        <v>10099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183</v>
      </c>
      <c r="H61" s="375">
        <f>SUM(H62:H68)</f>
        <v>153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135</v>
      </c>
      <c r="H62" s="137">
        <v>109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30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183</v>
      </c>
      <c r="H71" s="377">
        <f>H59+H60+H61+H69+H70</f>
        <v>153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10203</v>
      </c>
      <c r="D75" s="137">
        <v>10167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10203</v>
      </c>
      <c r="D76" s="377">
        <f>SUM(D68:D75)</f>
        <v>10167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183</v>
      </c>
      <c r="H79" s="379">
        <f>H71+H73+H75+H77</f>
        <v>153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37</v>
      </c>
      <c r="D88" s="137">
        <v>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</v>
      </c>
      <c r="D92" s="377">
        <f>SUM(D88:D91)</f>
        <v>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10241</v>
      </c>
      <c r="D94" s="381">
        <f>D65+D76+D85+D92+D93</f>
        <v>10248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10245</v>
      </c>
      <c r="D95" s="383">
        <f>D94+D56</f>
        <v>10252</v>
      </c>
      <c r="E95" s="169" t="s">
        <v>635</v>
      </c>
      <c r="F95" s="280" t="s">
        <v>268</v>
      </c>
      <c r="G95" s="382">
        <f>G37+G40+G56+G79</f>
        <v>10245</v>
      </c>
      <c r="H95" s="383">
        <f>H37+H40+H56+H79</f>
        <v>10252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75" t="s">
        <v>694</v>
      </c>
      <c r="C103" s="475" t="s">
        <v>695</v>
      </c>
      <c r="D103" s="475"/>
      <c r="E103" s="475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E51" sqref="E5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29</v>
      </c>
      <c r="D13" s="257">
        <v>120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>
        <v>2</v>
      </c>
    </row>
    <row r="15" spans="1:8" ht="15.75">
      <c r="A15" s="135" t="s">
        <v>287</v>
      </c>
      <c r="B15" s="131" t="s">
        <v>288</v>
      </c>
      <c r="C15" s="256">
        <v>45</v>
      </c>
      <c r="D15" s="257">
        <v>183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9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83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77</v>
      </c>
      <c r="D22" s="408">
        <f>SUM(D12:D18)+D19</f>
        <v>395</v>
      </c>
      <c r="E22" s="135" t="s">
        <v>309</v>
      </c>
      <c r="F22" s="177" t="s">
        <v>310</v>
      </c>
      <c r="G22" s="256">
        <v>40</v>
      </c>
      <c r="H22" s="257">
        <v>164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60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148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40</v>
      </c>
      <c r="H27" s="408">
        <f>SUM(H22:H26)</f>
        <v>372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78</v>
      </c>
      <c r="D31" s="414">
        <f>D29+D22</f>
        <v>397</v>
      </c>
      <c r="E31" s="191" t="s">
        <v>548</v>
      </c>
      <c r="F31" s="206" t="s">
        <v>331</v>
      </c>
      <c r="G31" s="193">
        <f>G16+G18+G27</f>
        <v>40</v>
      </c>
      <c r="H31" s="194">
        <f>H16+H18+H27</f>
        <v>374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</v>
      </c>
      <c r="H33" s="408">
        <f>IF((D31-H31)&gt;0,D31-H31,0)</f>
        <v>23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78</v>
      </c>
      <c r="D36" s="416">
        <f>D31-D34+D35</f>
        <v>397</v>
      </c>
      <c r="E36" s="202" t="s">
        <v>346</v>
      </c>
      <c r="F36" s="196" t="s">
        <v>347</v>
      </c>
      <c r="G36" s="207">
        <f>G35-G34+G31</f>
        <v>40</v>
      </c>
      <c r="H36" s="208">
        <f>H35-H34+H31</f>
        <v>374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</v>
      </c>
      <c r="H37" s="194">
        <f>IF((D36-H36)&gt;0,D36-H36,0)</f>
        <v>23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</v>
      </c>
      <c r="H42" s="184">
        <f>IF(H37&gt;0,IF(D38+H37&lt;0,0,D38+H37),IF(D37-D38&lt;0,D38-D37,0))</f>
        <v>23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</v>
      </c>
      <c r="H44" s="208">
        <f>IF(D42=0,IF(H42-H43&gt;0,H42-H43+D43,0),IF(D42-D43&lt;0,D43-D42+H43,0))</f>
        <v>23</v>
      </c>
    </row>
    <row r="45" spans="1:8" ht="16.5" thickBot="1">
      <c r="A45" s="210" t="s">
        <v>371</v>
      </c>
      <c r="B45" s="211" t="s">
        <v>372</v>
      </c>
      <c r="C45" s="409">
        <f>C36+C38+C42</f>
        <v>78</v>
      </c>
      <c r="D45" s="410">
        <f>D36+D38+D42</f>
        <v>397</v>
      </c>
      <c r="E45" s="210" t="s">
        <v>373</v>
      </c>
      <c r="F45" s="212" t="s">
        <v>374</v>
      </c>
      <c r="G45" s="409">
        <f>G42+G36</f>
        <v>78</v>
      </c>
      <c r="H45" s="410">
        <f>H42+H36</f>
        <v>397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-5</v>
      </c>
      <c r="D12" s="137">
        <v>-47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-49</v>
      </c>
      <c r="D14" s="137">
        <v>-153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-19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</v>
      </c>
      <c r="D20" s="137">
        <v>-87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-74</v>
      </c>
      <c r="D21" s="438">
        <f>SUM(D11:D20)</f>
        <v>-306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</v>
      </c>
      <c r="D25" s="137">
        <v>-1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25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60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24</v>
      </c>
      <c r="D33" s="438">
        <f>SUM(D23:D32)</f>
        <v>59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</v>
      </c>
      <c r="D37" s="137">
        <v>182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71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7</v>
      </c>
      <c r="D43" s="440">
        <f>SUM(D35:D42)</f>
        <v>253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-43</v>
      </c>
      <c r="D44" s="247">
        <f>D43+D33+D21</f>
        <v>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</v>
      </c>
      <c r="D45" s="249">
        <v>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</v>
      </c>
      <c r="D46" s="251">
        <f>D45+D44</f>
        <v>81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K19" sqref="K1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-58313</v>
      </c>
      <c r="J13" s="363">
        <f>'1-Баланс'!H30+'1-Баланс'!H33</f>
        <v>-23</v>
      </c>
      <c r="K13" s="364">
        <v>1</v>
      </c>
      <c r="L13" s="363">
        <f>SUM(C13:K13)</f>
        <v>10100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-58313</v>
      </c>
      <c r="J17" s="432">
        <f t="shared" si="2"/>
        <v>-23</v>
      </c>
      <c r="K17" s="432">
        <f t="shared" si="2"/>
        <v>1</v>
      </c>
      <c r="L17" s="363">
        <f t="shared" si="1"/>
        <v>10100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-38</v>
      </c>
      <c r="K18" s="364"/>
      <c r="L18" s="363">
        <f t="shared" si="1"/>
        <v>-38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-58313</v>
      </c>
      <c r="J31" s="432">
        <f t="shared" si="6"/>
        <v>-61</v>
      </c>
      <c r="K31" s="432">
        <f t="shared" si="6"/>
        <v>1</v>
      </c>
      <c r="L31" s="363">
        <f t="shared" si="1"/>
        <v>10062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-58313</v>
      </c>
      <c r="J34" s="366">
        <f t="shared" si="7"/>
        <v>-61</v>
      </c>
      <c r="K34" s="366">
        <f t="shared" si="7"/>
        <v>1</v>
      </c>
      <c r="L34" s="430">
        <f t="shared" si="1"/>
        <v>10062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 t="s">
        <v>691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690</v>
      </c>
      <c r="B13" s="459" t="s">
        <v>692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10245</v>
      </c>
      <c r="D6" s="454">
        <f aca="true" t="shared" si="0" ref="D6:D15">C6-E6</f>
        <v>0</v>
      </c>
      <c r="E6" s="453">
        <f>'1-Баланс'!G95</f>
        <v>10245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10062</v>
      </c>
      <c r="D7" s="454">
        <f t="shared" si="0"/>
        <v>-48301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-38</v>
      </c>
      <c r="D8" s="454">
        <f t="shared" si="0"/>
        <v>0</v>
      </c>
      <c r="E8" s="453">
        <f>ABS('2-Отчет за доходите'!C44)-ABS('2-Отчет за доходите'!G44)</f>
        <v>-38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81</v>
      </c>
      <c r="D9" s="454">
        <f t="shared" si="0"/>
        <v>0</v>
      </c>
      <c r="E9" s="453">
        <f>'3-Отчет за паричния поток'!C45</f>
        <v>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38</v>
      </c>
      <c r="D10" s="454">
        <f t="shared" si="0"/>
        <v>0</v>
      </c>
      <c r="E10" s="453">
        <f>'3-Отчет за паричния поток'!C46</f>
        <v>38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10062</v>
      </c>
      <c r="D11" s="454">
        <f t="shared" si="0"/>
        <v>0</v>
      </c>
      <c r="E11" s="453">
        <f>'4-Отчет за собствения капитал'!L34</f>
        <v>10062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-0.003776585171934009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-0.20765027322404372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-0.003709126403123475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0.5128205128205128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55.96174863387978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55.96174863387978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0.20765027322404372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0.20765027322404372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0.018187239117471676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0.017862371888726206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9.938382031405287E-05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10203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10203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37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10241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10245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-58335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-58335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-58373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10062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135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183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183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10245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45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77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78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78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78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40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-49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-74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25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24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7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-43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-58313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-58313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-58313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-58313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-38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-61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-61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1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1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1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1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10100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10100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10062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10062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2020-04-30T11:36:01Z</cp:lastPrinted>
  <dcterms:created xsi:type="dcterms:W3CDTF">2006-09-16T00:00:00Z</dcterms:created>
  <dcterms:modified xsi:type="dcterms:W3CDTF">2020-04-30T11:54:06Z</dcterms:modified>
  <cp:category/>
  <cp:version/>
  <cp:contentType/>
  <cp:contentStatus/>
</cp:coreProperties>
</file>