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доходите'!$A$1:$H$57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7'!$A$1:$F$117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<sst xmlns="http://schemas.openxmlformats.org/spreadsheetml/2006/main" count="4166" uniqueCount="969">
  <si>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</si>
  <si>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</si>
  <si>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</si>
  <si>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</si>
  <si>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</si>
  <si>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</si>
  <si>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</si>
  <si>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</si>
  <si>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</si>
  <si>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</si>
  <si>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</si>
  <si>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</si>
  <si>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</si>
  <si>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</si>
  <si>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</si>
  <si>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</si>
  <si>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</si>
  <si>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</si>
  <si>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</si>
  <si>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</si>
  <si>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</si>
  <si>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</si>
  <si>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</si>
  <si>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</si>
  <si>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</si>
  <si>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</si>
  <si>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</si>
  <si>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</si>
  <si>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</si>
  <si>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</si>
  <si>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</si>
  <si>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</si>
  <si>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</si>
  <si>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</si>
  <si>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</si>
  <si>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</si>
  <si>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</si>
  <si>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</si>
  <si>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</si>
  <si>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</si>
  <si>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</si>
  <si>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</si>
  <si>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</si>
  <si>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</si>
  <si>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</si>
  <si>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</si>
  <si>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</si>
  <si>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</si>
  <si>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</si>
  <si>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</si>
  <si>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</si>
  <si>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</si>
  <si>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</si>
  <si>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</si>
  <si>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</si>
  <si>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</si>
  <si>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</si>
  <si>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</si>
  <si>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</si>
  <si>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</si>
  <si>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</si>
  <si>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</si>
  <si>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</si>
  <si>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</si>
  <si>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</si>
  <si>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</si>
  <si>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</si>
  <si>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</si>
  <si>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</si>
  <si>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</si>
  <si>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</si>
  <si>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</si>
  <si>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</si>
  <si>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</si>
  <si>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</si>
  <si>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</si>
  <si>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</si>
  <si>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</si>
  <si>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</si>
  <si>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</si>
  <si>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</si>
  <si>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</si>
  <si>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</si>
  <si>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</si>
  <si>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</si>
  <si>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</si>
  <si>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</si>
  <si>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</si>
  <si>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</si>
  <si>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</si>
  <si>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</si>
  <si>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</si>
  <si>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</si>
  <si>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</si>
  <si>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</si>
  <si>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</si>
  <si>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</si>
  <si>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</si>
  <si>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</si>
  <si>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</si>
  <si>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</si>
  <si>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</si>
  <si>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</si>
  <si>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</si>
  <si>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</si>
  <si>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</si>
  <si>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</si>
  <si>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</si>
  <si>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</si>
  <si>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</si>
  <si>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</si>
  <si>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</si>
  <si>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</si>
  <si>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</si>
  <si>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</si>
  <si>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</si>
  <si>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</si>
  <si>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</si>
  <si>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</si>
  <si>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</si>
  <si>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</si>
  <si>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</si>
  <si>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</si>
  <si>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</si>
  <si>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</si>
  <si>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</si>
  <si>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</si>
  <si>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</si>
  <si>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</si>
  <si>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</si>
  <si>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</si>
  <si>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</si>
  <si>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</si>
  <si>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</si>
  <si>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</si>
  <si>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</si>
  <si>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</si>
  <si>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</si>
  <si>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</si>
  <si>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</si>
  <si>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</si>
  <si>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</si>
  <si>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</si>
  <si>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</si>
  <si>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</si>
  <si>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</si>
  <si>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</si>
  <si>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</si>
  <si>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</si>
  <si>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</si>
  <si>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</si>
  <si>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</si>
  <si>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</si>
  <si>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</si>
  <si>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</si>
  <si>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</si>
  <si>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</si>
  <si>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</si>
  <si>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</si>
  <si>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</si>
  <si>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</si>
  <si>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</si>
  <si>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</si>
  <si>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</si>
  <si>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</si>
  <si>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</si>
  <si>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</si>
  <si>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</si>
  <si>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</si>
  <si>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</si>
  <si>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</si>
  <si>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</si>
  <si>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</si>
  <si>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</si>
  <si>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</si>
  <si>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</si>
  <si>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</si>
  <si>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</si>
  <si>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</si>
  <si>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</si>
  <si>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</si>
  <si>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</si>
  <si>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</si>
  <si>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</si>
  <si>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</si>
  <si>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</si>
  <si>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</si>
  <si>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</si>
  <si>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</si>
  <si>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</si>
  <si>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</si>
  <si>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</si>
  <si>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</si>
  <si>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</si>
  <si>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</si>
  <si>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</si>
  <si>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</si>
  <si>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</si>
  <si>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</si>
  <si>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</si>
  <si>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</si>
  <si>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</si>
  <si>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</si>
  <si>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</si>
  <si>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</si>
  <si>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</si>
  <si>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</si>
  <si>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</si>
  <si>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</si>
  <si>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</si>
  <si>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</si>
  <si>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</si>
  <si>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</si>
  <si>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</si>
  <si>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</si>
  <si>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</si>
  <si>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</si>
  <si>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</si>
  <si>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</si>
  <si>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</si>
  <si>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</si>
  <si>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</si>
  <si>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</si>
  <si>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</si>
  <si>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</si>
  <si>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</si>
  <si>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</si>
  <si>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</si>
  <si>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</si>
  <si>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</si>
  <si>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</si>
  <si>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</si>
  <si>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</si>
  <si>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</si>
  <si>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</si>
  <si>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</si>
  <si>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</si>
  <si>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</si>
  <si>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</si>
  <si>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</si>
  <si>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</si>
  <si>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</si>
  <si>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</si>
  <si>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</si>
  <si>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</si>
  <si>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</si>
  <si>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</si>
  <si>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</si>
  <si>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</si>
  <si>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</si>
  <si>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</si>
  <si>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</si>
  <si>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</si>
  <si>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</si>
  <si>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</si>
  <si>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</si>
  <si>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</si>
  <si>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</si>
  <si>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</si>
  <si>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</si>
  <si>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</si>
  <si>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</si>
  <si>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</si>
  <si>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</si>
  <si>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</si>
  <si>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</si>
  <si>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</si>
  <si>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</si>
  <si>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</si>
  <si>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</si>
  <si>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</si>
  <si>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</si>
  <si>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</si>
  <si>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</si>
  <si>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</si>
  <si>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</si>
  <si>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</si>
  <si>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</si>
  <si>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</si>
  <si>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</si>
  <si>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</si>
  <si>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</si>
  <si>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</si>
  <si>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</si>
  <si>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</si>
  <si>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</si>
  <si>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</si>
  <si>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</si>
  <si>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</si>
  <si>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</si>
  <si>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</si>
  <si>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</si>
  <si>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</si>
  <si>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</si>
  <si>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</si>
  <si>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</si>
  <si>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</si>
  <si>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</si>
  <si>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</si>
  <si>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</si>
  <si>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</si>
  <si>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</si>
  <si>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</si>
  <si>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</si>
  <si>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</si>
  <si>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</si>
  <si>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</si>
  <si>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</si>
  <si>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</si>
  <si>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</si>
  <si>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</si>
  <si>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</si>
  <si>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</si>
  <si>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</si>
  <si>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</si>
  <si>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</si>
  <si>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</si>
  <si>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</si>
  <si>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</si>
  <si>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</si>
  <si>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</si>
  <si>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</si>
  <si>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</si>
  <si>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</si>
  <si>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</si>
  <si>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</si>
  <si>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</si>
  <si>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</si>
  <si>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</si>
  <si>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</si>
  <si>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</si>
  <si>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</si>
  <si>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</si>
  <si>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</si>
  <si>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</si>
  <si>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</si>
  <si>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</si>
  <si>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</si>
  <si>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</si>
  <si>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</si>
  <si>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</si>
  <si>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</si>
  <si>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</si>
  <si>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</si>
  <si>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</si>
  <si>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</si>
  <si>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</si>
  <si>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</si>
  <si>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</si>
  <si>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</si>
  <si>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</si>
  <si>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</si>
  <si>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</si>
  <si>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</si>
  <si>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</si>
  <si>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</si>
  <si>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</si>
  <si>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</si>
  <si>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</si>
  <si>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</si>
  <si>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</si>
  <si>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</si>
  <si>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</si>
  <si>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</si>
  <si>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</si>
  <si>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</si>
  <si>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</si>
  <si>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</si>
  <si>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</si>
  <si>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</si>
  <si>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</si>
  <si>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</si>
  <si>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</si>
  <si>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</si>
  <si>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</si>
  <si>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</si>
  <si>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</si>
  <si>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</si>
  <si>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</si>
  <si>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</si>
  <si>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</si>
  <si>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</si>
  <si>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</si>
  <si>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</si>
  <si>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</si>
  <si>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</si>
  <si>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</si>
  <si>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</si>
  <si>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</si>
  <si>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</si>
  <si>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</si>
  <si>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</si>
  <si>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</si>
  <si>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</si>
  <si>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</si>
  <si>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</si>
  <si>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</si>
  <si>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</si>
  <si>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</si>
  <si>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</si>
  <si>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</si>
  <si>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</si>
  <si>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</si>
  <si>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</si>
  <si>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</si>
  <si>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</si>
  <si>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</si>
  <si>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</si>
  <si>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</si>
  <si>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</si>
  <si>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</si>
  <si>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</si>
  <si>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</si>
  <si>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</si>
  <si>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</si>
  <si>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</si>
  <si>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</si>
  <si>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</si>
  <si>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</si>
  <si>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</si>
  <si>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</si>
  <si>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</si>
  <si>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</si>
  <si>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</si>
  <si>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</si>
  <si>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</si>
  <si>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</si>
  <si>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</si>
  <si>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</si>
  <si>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</si>
  <si>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</si>
  <si>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</si>
  <si>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</si>
  <si>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</si>
  <si>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</si>
  <si>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</si>
  <si>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</si>
  <si>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</si>
  <si>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</si>
  <si>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</si>
  <si>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</si>
  <si>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</si>
  <si>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</si>
  <si>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</si>
  <si>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</si>
  <si>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</si>
  <si>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</si>
  <si>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</si>
  <si>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</si>
  <si>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</si>
  <si>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</si>
  <si>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</si>
  <si>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</si>
  <si>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</si>
  <si>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</si>
  <si>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</si>
  <si>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</si>
  <si>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</si>
  <si>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</si>
  <si>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</si>
  <si>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</si>
  <si>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</si>
  <si>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</si>
  <si>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</si>
  <si>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</si>
  <si>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</si>
  <si>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</si>
  <si>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</si>
  <si>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</si>
  <si>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</si>
  <si>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</si>
  <si>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</si>
  <si>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</si>
  <si>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</si>
  <si>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</si>
  <si>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</si>
  <si>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</si>
  <si>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</si>
  <si>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</si>
  <si>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</si>
  <si>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</si>
  <si>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</si>
  <si>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</si>
  <si>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</si>
  <si>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</si>
  <si>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</si>
  <si>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</si>
  <si>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</si>
  <si>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</si>
  <si>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</si>
  <si>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</si>
  <si>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</si>
  <si>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</si>
  <si>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</si>
  <si>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</si>
  <si>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</si>
  <si>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</si>
  <si>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</si>
  <si>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</si>
  <si>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</si>
  <si>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</si>
  <si>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</si>
  <si>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</si>
  <si>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</si>
  <si>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</si>
  <si>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</si>
  <si>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</si>
  <si>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</si>
  <si>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</si>
  <si>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</si>
  <si>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</si>
  <si>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</si>
  <si>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</si>
  <si>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</si>
  <si>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</si>
  <si>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</si>
  <si>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</si>
  <si>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</si>
  <si>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</si>
  <si>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</si>
  <si>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</si>
  <si>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</si>
  <si>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</si>
  <si>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</si>
  <si>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</si>
  <si>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</si>
  <si>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</si>
  <si>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</si>
  <si>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</si>
  <si>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</si>
  <si>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</si>
  <si>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</si>
  <si>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</si>
  <si>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</si>
  <si>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</si>
  <si>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</si>
  <si>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</si>
  <si>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</si>
  <si>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</si>
  <si>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</si>
  <si>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</si>
  <si>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</si>
  <si>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</si>
  <si>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</si>
  <si>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</si>
  <si>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</si>
  <si>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</si>
  <si>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</si>
  <si>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</si>
  <si>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</si>
  <si>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</si>
  <si>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</si>
  <si>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</si>
  <si>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</si>
  <si>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</si>
  <si>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</si>
  <si>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</si>
  <si>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</si>
  <si>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</si>
  <si>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</si>
  <si>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</si>
  <si>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</si>
  <si>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</si>
  <si>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</si>
  <si>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</si>
  <si>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</si>
  <si>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</si>
  <si>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</si>
  <si>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</si>
  <si>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</si>
  <si>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</si>
  <si>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</si>
  <si>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</si>
  <si>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</si>
  <si>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</si>
  <si>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</si>
  <si>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</si>
  <si>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</si>
  <si>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</si>
  <si>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</si>
  <si>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</si>
  <si>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</si>
  <si>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</si>
  <si>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</si>
  <si>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</si>
  <si>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</si>
  <si>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</si>
  <si>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</si>
  <si>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</si>
  <si>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</si>
  <si>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</si>
  <si>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</si>
  <si>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</si>
  <si>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</si>
  <si>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</si>
  <si>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</si>
  <si>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</si>
  <si>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</si>
  <si>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</si>
  <si>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</si>
  <si>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</si>
  <si>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</si>
  <si>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</si>
  <si>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</si>
  <si>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</si>
  <si>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</si>
  <si>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</si>
  <si>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</si>
  <si>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</si>
  <si>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</si>
  <si>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</si>
  <si>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</si>
  <si>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</si>
  <si>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</si>
  <si>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</si>
  <si>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</si>
  <si>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</si>
  <si>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</si>
  <si>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</si>
  <si>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</si>
  <si>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</si>
  <si>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</si>
  <si>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</si>
  <si>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</si>
  <si>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</si>
  <si>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</si>
  <si>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</si>
  <si>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</si>
  <si>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</si>
  <si>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</si>
  <si>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</si>
  <si>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</si>
  <si>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</si>
  <si>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</si>
  <si>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</si>
  <si>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</si>
  <si>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</si>
  <si>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</si>
  <si>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</si>
  <si>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</si>
  <si>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</si>
  <si>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</si>
  <si>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</si>
  <si>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</si>
  <si>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</si>
  <si>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</si>
  <si>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</si>
  <si>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</si>
  <si>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</si>
  <si>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</si>
  <si>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</si>
  <si>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</si>
  <si>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</si>
  <si>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</si>
  <si>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</si>
  <si>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</si>
  <si>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</si>
  <si>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</si>
  <si>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</si>
  <si>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</si>
  <si>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</si>
  <si>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</si>
  <si>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</si>
  <si>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</si>
  <si>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</si>
  <si>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</si>
  <si>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</si>
  <si>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</si>
  <si>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</si>
  <si>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</si>
  <si>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</si>
  <si>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</si>
  <si>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</si>
  <si>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</si>
  <si>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</si>
  <si>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</si>
  <si>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</si>
  <si>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</si>
  <si>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</si>
  <si>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</si>
  <si>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</si>
  <si>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</si>
  <si>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</si>
  <si>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</si>
  <si>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</si>
  <si>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</si>
  <si>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</si>
  <si>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</si>
  <si>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</si>
  <si>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</si>
  <si>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</si>
  <si>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</si>
  <si>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</si>
  <si>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</si>
  <si>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</si>
  <si>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</si>
  <si>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</si>
  <si>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</si>
  <si>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</si>
  <si>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</si>
  <si>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</si>
  <si>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</si>
  <si>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</si>
  <si>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</si>
  <si>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</si>
  <si>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</si>
  <si>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</si>
  <si>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</si>
  <si>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</si>
  <si>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</si>
  <si>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</si>
  <si>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</si>
  <si>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</si>
  <si>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</si>
  <si>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</si>
  <si>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</si>
  <si>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</si>
  <si>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</si>
  <si>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</si>
  <si>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</si>
  <si>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</si>
  <si>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</si>
  <si>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</si>
  <si>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</si>
  <si>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</si>
  <si>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</si>
  <si>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</si>
  <si>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</si>
  <si>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</si>
  <si>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</si>
  <si>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</si>
  <si>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</si>
  <si>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</si>
  <si>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</si>
  <si>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</si>
  <si>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</si>
  <si>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</si>
  <si>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</si>
  <si>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</si>
  <si>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</si>
  <si>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</si>
  <si>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</si>
  <si>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</si>
  <si>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</si>
  <si>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</si>
  <si>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</si>
  <si>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</si>
  <si>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</si>
  <si>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</si>
  <si>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</si>
  <si>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</si>
  <si>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</si>
  <si>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</si>
  <si>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</si>
  <si>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</si>
  <si>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</si>
  <si>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</si>
  <si>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</si>
  <si>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</si>
  <si>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</si>
  <si>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</si>
  <si>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</si>
  <si>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</si>
  <si>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</si>
  <si>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</si>
  <si>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</si>
  <si>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</si>
  <si>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</si>
  <si>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</si>
  <si>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</si>
  <si>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</si>
  <si>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</si>
  <si>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</si>
  <si>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</si>
  <si>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</si>
  <si>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</si>
  <si>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</si>
  <si>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</si>
  <si>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</si>
  <si>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</si>
  <si>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</si>
  <si>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</si>
  <si>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</si>
  <si>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</si>
  <si>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</si>
  <si>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</si>
  <si>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</si>
  <si>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</si>
  <si>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</si>
  <si>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</si>
  <si>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</si>
  <si>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</si>
  <si>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</si>
  <si>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</si>
  <si>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</si>
  <si>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</si>
  <si>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</si>
  <si>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</si>
  <si>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</si>
  <si>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</si>
  <si>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</si>
  <si>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</si>
  <si>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</si>
  <si>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</si>
  <si>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</si>
  <si>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</si>
  <si>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</si>
  <si>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</si>
  <si>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</si>
  <si>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</si>
  <si>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</si>
  <si>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</si>
  <si>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</si>
  <si>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</si>
  <si>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</si>
  <si>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</si>
  <si>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</si>
  <si>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</si>
  <si>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</si>
  <si>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</si>
  <si>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</si>
  <si>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</si>
  <si>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</si>
  <si>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</si>
  <si>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</si>
  <si>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</si>
  <si>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</si>
  <si>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</si>
  <si>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</si>
  <si>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</si>
  <si>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</si>
  <si>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</si>
  <si>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</si>
  <si>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</si>
  <si>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</si>
  <si>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</si>
  <si>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</si>
  <si>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</si>
  <si>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</si>
  <si>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</si>
  <si>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</si>
  <si>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</si>
  <si>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</si>
  <si>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</si>
  <si>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</si>
  <si>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</si>
  <si>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</si>
  <si>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</si>
  <si>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</si>
  <si>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</si>
  <si>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</si>
  <si>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</si>
  <si>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</si>
  <si>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</si>
  <si>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</si>
  <si>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</si>
  <si>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</si>
  <si>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</si>
  <si>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</si>
  <si>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</si>
  <si>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</si>
  <si>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</si>
  <si>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</si>
  <si>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</si>
  <si>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</si>
  <si>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</si>
  <si>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</si>
  <si>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</si>
  <si>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</si>
  <si>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</si>
  <si>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</si>
  <si>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</si>
  <si>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</si>
  <si>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</si>
  <si>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</si>
  <si>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</si>
  <si>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</si>
  <si>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</si>
  <si>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</si>
  <si>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</si>
  <si>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</si>
  <si>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</si>
  <si>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</si>
  <si>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</si>
  <si>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</si>
  <si>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</si>
  <si>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</si>
  <si>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</si>
  <si>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</si>
  <si>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</si>
  <si>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</si>
  <si>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</si>
  <si>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</si>
  <si>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</si>
  <si>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</si>
  <si>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</si>
  <si>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</si>
  <si>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</si>
  <si>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</si>
  <si>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</si>
  <si>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</si>
  <si>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</si>
  <si>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</si>
  <si>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</si>
  <si>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</si>
  <si>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</si>
  <si>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</si>
  <si>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</si>
  <si>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</si>
  <si>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</si>
  <si>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</si>
  <si>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</si>
  <si>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</si>
  <si>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</si>
  <si>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</si>
  <si>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</si>
  <si>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</si>
  <si>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</si>
  <si>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</si>
  <si>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</si>
  <si>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</si>
  <si>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</si>
  <si>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</si>
  <si>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</si>
  <si>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</si>
  <si>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</si>
  <si>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</si>
  <si>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</si>
  <si>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</si>
  <si>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</si>
  <si>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</si>
  <si>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</si>
  <si>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</si>
  <si>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</si>
  <si>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</si>
  <si>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</si>
  <si>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</si>
  <si>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</si>
  <si>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</si>
  <si>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</si>
  <si>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</si>
  <si>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</si>
  <si>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</si>
  <si>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</si>
  <si>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</si>
  <si>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</si>
  <si>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</si>
  <si>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</si>
  <si>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</si>
  <si>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</si>
  <si>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</si>
  <si>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</si>
  <si>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</si>
  <si>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</si>
  <si>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</si>
  <si>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</si>
  <si>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</si>
  <si>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</si>
  <si>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</si>
  <si>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</si>
  <si>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</si>
  <si>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</si>
  <si>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ИНФРА ХОЛДИНГ АД</t>
  </si>
  <si>
    <t>175443402</t>
  </si>
  <si>
    <t>АНТОН БОЖКОВ</t>
  </si>
  <si>
    <t xml:space="preserve">гр.София, бул.Цар Борис III № 126 </t>
  </si>
  <si>
    <t>028952421</t>
  </si>
  <si>
    <t>office@infraholding.bg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</si>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</sst>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45148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45148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968</v>
      </c>
    </row>
    <row r="27" spans="1:2" ht="15.75">
      <c r="A27" s="10" t="s">
        <v>943</v>
      </c>
      <c r="B27" s="548"/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0.8983050847457628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0.016342892383595438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0.04499151103565365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0.011988237955213752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4.117647058823529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3.742784380305603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3.742784380305603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3.4906621392190154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0.031409168081494056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5.9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0.013345396969011537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0.3632439099599137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0.2664555530422981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0.017884674683934627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0.8285714285714286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20.310344827586206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281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297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4075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4075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37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4409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4421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-60497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-60497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53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-60444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3243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822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262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560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330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26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1178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1178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4421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53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53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53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53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70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59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59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70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70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-29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-38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11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11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29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24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37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53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53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53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-60497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-60497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-60497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-60497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3190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3190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53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3243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3243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43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62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62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29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9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38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38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14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24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24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14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24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24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43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9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62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62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29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9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38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38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14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24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24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14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24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24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158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281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281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3921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3921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4372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4374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158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281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281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3921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3921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4372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4374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822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262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560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330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1152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1152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822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262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560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330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1152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1152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26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26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26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tabSelected="1" view="pageBreakPreview" zoomScale="80" zoomScaleNormal="85" zoomScaleSheetLayoutView="80" zoomScalePageLayoutView="0" workbookViewId="0" topLeftCell="A52">
      <selection activeCell="F99" sqref="F9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-60497</v>
      </c>
      <c r="H28" s="565">
        <f>SUM(H29:H31)</f>
        <v>-59964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-60497</v>
      </c>
      <c r="H30" s="187">
        <v>-59964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53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-533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-60444</v>
      </c>
      <c r="H34" s="567">
        <f>H28+H32+H33</f>
        <v>-60497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3243</v>
      </c>
      <c r="H37" s="569">
        <f>H26+H18+H34</f>
        <v>3190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12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822</v>
      </c>
      <c r="H61" s="565">
        <f>SUM(H62:H68)</f>
        <v>846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262</v>
      </c>
      <c r="H63" s="187">
        <v>268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560</v>
      </c>
      <c r="H64" s="187">
        <v>578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>
        <v>12</v>
      </c>
      <c r="D69" s="187">
        <v>12</v>
      </c>
      <c r="E69" s="192" t="s">
        <v>79</v>
      </c>
      <c r="F69" s="87" t="s">
        <v>216</v>
      </c>
      <c r="G69" s="188">
        <v>330</v>
      </c>
      <c r="H69" s="187">
        <v>361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v>26</v>
      </c>
      <c r="H70" s="187">
        <v>26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1178</v>
      </c>
      <c r="H71" s="567">
        <f>H59+H60+H61+H69+H70</f>
        <v>1233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281</v>
      </c>
      <c r="D73" s="187">
        <v>281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</v>
      </c>
      <c r="D75" s="187">
        <v>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297</v>
      </c>
      <c r="D76" s="567">
        <f>SUM(D68:D75)</f>
        <v>297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1178</v>
      </c>
      <c r="H79" s="569">
        <f>H71+H73+H75+H77</f>
        <v>1233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4075</v>
      </c>
      <c r="D84" s="187">
        <v>4074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4075</v>
      </c>
      <c r="D85" s="567">
        <f>D84+D83+D79</f>
        <v>4074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>
        <v>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37</v>
      </c>
      <c r="D89" s="187">
        <v>37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</v>
      </c>
      <c r="D92" s="567">
        <f>SUM(D88:D91)</f>
        <v>40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4409</v>
      </c>
      <c r="D94" s="571">
        <f>D65+D76+D85+D92+D93</f>
        <v>4411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4421</v>
      </c>
      <c r="D95" s="573">
        <f>D94+D56</f>
        <v>4423</v>
      </c>
      <c r="E95" s="220" t="s">
        <v>915</v>
      </c>
      <c r="F95" s="476" t="s">
        <v>268</v>
      </c>
      <c r="G95" s="572">
        <f>G37+G40+G56+G79</f>
        <v>4421</v>
      </c>
      <c r="H95" s="573">
        <f>H37+H40+H56+H79</f>
        <v>4423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45148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3"/>
  <sheetViews>
    <sheetView view="pageBreakPreview" zoomScale="80" zoomScaleNormal="70" zoomScaleSheetLayoutView="80" zoomScalePageLayoutView="0" workbookViewId="0" topLeftCell="A1">
      <selection activeCell="E51" sqref="E5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7</v>
      </c>
      <c r="D13" s="308">
        <v>18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2</v>
      </c>
      <c r="D15" s="308">
        <v>2</v>
      </c>
      <c r="E15" s="236" t="s">
        <v>79</v>
      </c>
      <c r="F15" s="231" t="s">
        <v>289</v>
      </c>
      <c r="G15" s="307">
        <f>47+12</f>
        <v>59</v>
      </c>
      <c r="H15" s="308">
        <v>6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59</v>
      </c>
      <c r="H16" s="598">
        <f>SUM(H12:H15)</f>
        <v>6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</v>
      </c>
      <c r="D22" s="598">
        <f>SUM(D12:D18)+D19</f>
        <v>20</v>
      </c>
      <c r="E22" s="185" t="s">
        <v>309</v>
      </c>
      <c r="F22" s="228" t="s">
        <v>310</v>
      </c>
      <c r="G22" s="307">
        <v>11</v>
      </c>
      <c r="H22" s="308">
        <v>11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</v>
      </c>
      <c r="D25" s="308">
        <v>12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11</v>
      </c>
      <c r="H27" s="598">
        <f>SUM(H22:H26)</f>
        <v>11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</v>
      </c>
      <c r="D29" s="598">
        <f>SUM(D25:D28)</f>
        <v>12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17</v>
      </c>
      <c r="D31" s="604">
        <f>D29+D22</f>
        <v>32</v>
      </c>
      <c r="E31" s="242" t="s">
        <v>800</v>
      </c>
      <c r="F31" s="257" t="s">
        <v>331</v>
      </c>
      <c r="G31" s="244">
        <f>G16+G18+G27</f>
        <v>70</v>
      </c>
      <c r="H31" s="245">
        <f>H16+H18+H27</f>
        <v>17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53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</v>
      </c>
      <c r="D36" s="606">
        <f>D31-D34+D35</f>
        <v>32</v>
      </c>
      <c r="E36" s="253" t="s">
        <v>346</v>
      </c>
      <c r="F36" s="247" t="s">
        <v>347</v>
      </c>
      <c r="G36" s="258">
        <f>G35-G34+G31</f>
        <v>70</v>
      </c>
      <c r="H36" s="259">
        <f>H35-H34+H31</f>
        <v>17</v>
      </c>
    </row>
    <row r="37" spans="1:8" ht="15.75">
      <c r="A37" s="252" t="s">
        <v>348</v>
      </c>
      <c r="B37" s="222" t="s">
        <v>349</v>
      </c>
      <c r="C37" s="603">
        <f>IF((G36-C36)&gt;0,G36-C36,0)</f>
        <v>53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53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15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53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15</v>
      </c>
    </row>
    <row r="45" spans="1:8" ht="16.5" thickBot="1">
      <c r="A45" s="261" t="s">
        <v>371</v>
      </c>
      <c r="B45" s="262" t="s">
        <v>372</v>
      </c>
      <c r="C45" s="599">
        <f>C36+C38+C42</f>
        <v>70</v>
      </c>
      <c r="D45" s="600">
        <f>D36+D38+D42</f>
        <v>32</v>
      </c>
      <c r="E45" s="261" t="s">
        <v>373</v>
      </c>
      <c r="F45" s="263" t="s">
        <v>374</v>
      </c>
      <c r="G45" s="599">
        <f>G42+G36</f>
        <v>70</v>
      </c>
      <c r="H45" s="600">
        <f>H42+H36</f>
        <v>32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45148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22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-29</v>
      </c>
      <c r="D12" s="187">
        <v>-51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</v>
      </c>
      <c r="D14" s="187">
        <v>-3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</v>
      </c>
      <c r="D15" s="187">
        <v>65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-38</v>
      </c>
      <c r="D21" s="628">
        <f>SUM(D11:D20)</f>
        <v>12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11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29</v>
      </c>
      <c r="D37" s="187">
        <v>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24</v>
      </c>
      <c r="D43" s="630">
        <f>SUM(D35:D42)</f>
        <v>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</v>
      </c>
      <c r="D44" s="298">
        <f>D43+D33+D21</f>
        <v>17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</v>
      </c>
      <c r="D45" s="300">
        <v>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</v>
      </c>
      <c r="D46" s="302">
        <f>D45+D44</f>
        <v>41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37</v>
      </c>
      <c r="D47" s="289">
        <v>41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45148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7">
      <selection activeCell="L40" sqref="L4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-60497</v>
      </c>
      <c r="K13" s="554"/>
      <c r="L13" s="553">
        <f>SUM(C13:K13)</f>
        <v>3190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-60497</v>
      </c>
      <c r="K17" s="622">
        <f t="shared" si="2"/>
        <v>0</v>
      </c>
      <c r="L17" s="553">
        <f t="shared" si="1"/>
        <v>3190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53</v>
      </c>
      <c r="J18" s="553">
        <f>+'1-Баланс'!G33</f>
        <v>0</v>
      </c>
      <c r="K18" s="554"/>
      <c r="L18" s="553">
        <f t="shared" si="1"/>
        <v>53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53</v>
      </c>
      <c r="J31" s="622">
        <f t="shared" si="6"/>
        <v>-60497</v>
      </c>
      <c r="K31" s="622">
        <f t="shared" si="6"/>
        <v>0</v>
      </c>
      <c r="L31" s="553">
        <f t="shared" si="1"/>
        <v>3243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53</v>
      </c>
      <c r="J34" s="556">
        <f t="shared" si="7"/>
        <v>-60497</v>
      </c>
      <c r="K34" s="556">
        <f t="shared" si="7"/>
        <v>0</v>
      </c>
      <c r="L34" s="620">
        <f t="shared" si="1"/>
        <v>3243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45148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17" sqref="E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43</v>
      </c>
      <c r="E13" s="319"/>
      <c r="F13" s="319">
        <v>29</v>
      </c>
      <c r="G13" s="320">
        <f t="shared" si="2"/>
        <v>14</v>
      </c>
      <c r="H13" s="319"/>
      <c r="I13" s="319"/>
      <c r="J13" s="320">
        <f t="shared" si="3"/>
        <v>14</v>
      </c>
      <c r="K13" s="319">
        <v>43</v>
      </c>
      <c r="L13" s="319"/>
      <c r="M13" s="319">
        <v>29</v>
      </c>
      <c r="N13" s="320">
        <f t="shared" si="4"/>
        <v>14</v>
      </c>
      <c r="O13" s="319"/>
      <c r="P13" s="319"/>
      <c r="Q13" s="320">
        <f t="shared" si="0"/>
        <v>14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>
        <v>9</v>
      </c>
      <c r="G14" s="320">
        <f t="shared" si="2"/>
        <v>0</v>
      </c>
      <c r="H14" s="319"/>
      <c r="I14" s="319"/>
      <c r="J14" s="320">
        <f t="shared" si="3"/>
        <v>0</v>
      </c>
      <c r="K14" s="319">
        <v>9</v>
      </c>
      <c r="L14" s="319"/>
      <c r="M14" s="319">
        <v>9</v>
      </c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62</v>
      </c>
      <c r="E19" s="321">
        <f>SUM(E11:E18)</f>
        <v>0</v>
      </c>
      <c r="F19" s="321">
        <f>SUM(F11:F18)</f>
        <v>38</v>
      </c>
      <c r="G19" s="320">
        <f t="shared" si="2"/>
        <v>24</v>
      </c>
      <c r="H19" s="321">
        <f>SUM(H11:H18)</f>
        <v>0</v>
      </c>
      <c r="I19" s="321">
        <f>SUM(I11:I18)</f>
        <v>0</v>
      </c>
      <c r="J19" s="320">
        <f t="shared" si="3"/>
        <v>24</v>
      </c>
      <c r="K19" s="321">
        <f>SUM(K11:K18)</f>
        <v>62</v>
      </c>
      <c r="L19" s="321">
        <f>SUM(L11:L18)</f>
        <v>0</v>
      </c>
      <c r="M19" s="321">
        <f>SUM(M11:M18)</f>
        <v>38</v>
      </c>
      <c r="N19" s="320">
        <f t="shared" si="4"/>
        <v>24</v>
      </c>
      <c r="O19" s="321">
        <f>SUM(O11:O18)</f>
        <v>0</v>
      </c>
      <c r="P19" s="321">
        <f>SUM(P11:P18)</f>
        <v>0</v>
      </c>
      <c r="Q19" s="320">
        <f t="shared" si="0"/>
        <v>24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</v>
      </c>
      <c r="E42" s="340">
        <f>E19+E20+E21+E27+E40+E41</f>
        <v>0</v>
      </c>
      <c r="F42" s="340">
        <f aca="true" t="shared" si="11" ref="F42:R42">F19+F20+F21+F27+F40+F41</f>
        <v>38</v>
      </c>
      <c r="G42" s="340">
        <f t="shared" si="11"/>
        <v>24</v>
      </c>
      <c r="H42" s="340">
        <f t="shared" si="11"/>
        <v>0</v>
      </c>
      <c r="I42" s="340">
        <f t="shared" si="11"/>
        <v>0</v>
      </c>
      <c r="J42" s="340">
        <f t="shared" si="11"/>
        <v>24</v>
      </c>
      <c r="K42" s="340">
        <f t="shared" si="11"/>
        <v>62</v>
      </c>
      <c r="L42" s="340">
        <f t="shared" si="11"/>
        <v>0</v>
      </c>
      <c r="M42" s="340">
        <f t="shared" si="11"/>
        <v>38</v>
      </c>
      <c r="N42" s="340">
        <f t="shared" si="11"/>
        <v>24</v>
      </c>
      <c r="O42" s="340">
        <f t="shared" si="11"/>
        <v>0</v>
      </c>
      <c r="P42" s="340">
        <f t="shared" si="11"/>
        <v>0</v>
      </c>
      <c r="Q42" s="340">
        <f t="shared" si="11"/>
        <v>24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45148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view="pageBreakPreview" zoomScale="70" zoomScaleNormal="85" zoomScaleSheetLayoutView="70" zoomScalePageLayoutView="0" workbookViewId="0" topLeftCell="A70">
      <selection activeCell="E97" sqref="E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>
        <v>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</v>
      </c>
      <c r="D30" s="359">
        <v>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158</v>
      </c>
      <c r="D32" s="359">
        <v>158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281</v>
      </c>
      <c r="D35" s="353">
        <f>SUM(D36:D39)</f>
        <v>281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281</v>
      </c>
      <c r="D39" s="359">
        <v>281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3921</v>
      </c>
      <c r="D40" s="353">
        <f>SUM(D41:D44)</f>
        <v>3921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3921</v>
      </c>
      <c r="D44" s="359">
        <v>3921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4372</v>
      </c>
      <c r="D45" s="429">
        <f>D26+D30+D31+D33+D32+D34+D35+D40</f>
        <v>4372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4374</v>
      </c>
      <c r="D46" s="435">
        <f>D45+D23+D21+D11</f>
        <v>4374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822</v>
      </c>
      <c r="D87" s="125">
        <f>SUM(D88:D92)+D96</f>
        <v>822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262</v>
      </c>
      <c r="D88" s="188">
        <v>262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560</v>
      </c>
      <c r="D89" s="188">
        <v>560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330</v>
      </c>
      <c r="D97" s="188">
        <v>330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1152</v>
      </c>
      <c r="D98" s="424">
        <f>D87+D82+D77+D73+D97</f>
        <v>1152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1152</v>
      </c>
      <c r="D99" s="418">
        <f>D98+D70+D68</f>
        <v>1152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26</v>
      </c>
      <c r="D106" s="271"/>
      <c r="E106" s="271"/>
      <c r="F106" s="414">
        <f>C106+D106-E106</f>
        <v>26</v>
      </c>
    </row>
    <row r="107" spans="1:6" ht="16.5" thickBot="1">
      <c r="A107" s="409" t="s">
        <v>752</v>
      </c>
      <c r="B107" s="415" t="s">
        <v>753</v>
      </c>
      <c r="C107" s="416">
        <f>SUM(C104:C106)</f>
        <v>26</v>
      </c>
      <c r="D107" s="416">
        <f>SUM(D104:D106)</f>
        <v>0</v>
      </c>
      <c r="E107" s="416">
        <f>SUM(E104:E106)</f>
        <v>0</v>
      </c>
      <c r="F107" s="417">
        <f>SUM(F104:F106)</f>
        <v>26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45148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45148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4421</v>
      </c>
      <c r="D6" s="644">
        <f aca="true" t="shared" si="0" ref="D6:D15">C6-E6</f>
        <v>0</v>
      </c>
      <c r="E6" s="643">
        <f>'1-Баланс'!G95</f>
        <v>4421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3243</v>
      </c>
      <c r="D7" s="644">
        <f t="shared" si="0"/>
        <v>-49209</v>
      </c>
      <c r="E7" s="643">
        <f>'1-Баланс'!G18</f>
        <v>52452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53</v>
      </c>
      <c r="D8" s="644">
        <f t="shared" si="0"/>
        <v>0</v>
      </c>
      <c r="E8" s="643">
        <f>ABS('2-Отчет за доходите'!C44)-ABS('2-Отчет за доходите'!G44)</f>
        <v>53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40</v>
      </c>
      <c r="D9" s="644">
        <f t="shared" si="0"/>
        <v>0</v>
      </c>
      <c r="E9" s="643">
        <f>'3-Отчет за паричния поток'!C45</f>
        <v>40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37</v>
      </c>
      <c r="D10" s="644">
        <f t="shared" si="0"/>
        <v>0</v>
      </c>
      <c r="E10" s="643">
        <f>'3-Отчет за паричния поток'!C46</f>
        <v>37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3243</v>
      </c>
      <c r="D11" s="644">
        <f t="shared" si="0"/>
        <v>0</v>
      </c>
      <c r="E11" s="643">
        <f>'4-Отчет за собствения капитал'!L34</f>
        <v>3243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2023-08-14T08:57:36Z</cp:lastPrinted>
  <dcterms:created xsi:type="dcterms:W3CDTF">2006-09-16T00:00:00Z</dcterms:created>
  <dcterms:modified xsi:type="dcterms:W3CDTF">2023-08-14T09:00:06Z</dcterms:modified>
  <cp:category/>
  <cp:version/>
  <cp:contentType/>
  <cp:contentStatus/>
</cp:coreProperties>
</file>